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/>
  <mc:AlternateContent xmlns:mc="http://schemas.openxmlformats.org/markup-compatibility/2006">
    <mc:Choice Requires="x15">
      <x15ac:absPath xmlns:x15ac="http://schemas.microsoft.com/office/spreadsheetml/2010/11/ac" url="Z:\Gerenciador 2021\COLEGIADOS 2021\CIB\Câmara Técnica  de Gestão\Reunião da Câmara Técnica\"/>
    </mc:Choice>
  </mc:AlternateContent>
  <xr:revisionPtr revIDLastSave="0" documentId="13_ncr:1_{869BD101-9820-4D41-B594-99C265F8B895}" xr6:coauthVersionLast="36" xr6:coauthVersionMax="46" xr10:uidLastSave="{00000000-0000-0000-0000-000000000000}"/>
  <bookViews>
    <workbookView xWindow="-120" yWindow="-120" windowWidth="20730" windowHeight="11160" tabRatio="400" xr2:uid="{00000000-000D-0000-FFFF-FFFF00000000}"/>
  </bookViews>
  <sheets>
    <sheet name="Critérios PT 3896" sheetId="7" r:id="rId1"/>
    <sheet name="Planilha1" sheetId="8" r:id="rId2"/>
    <sheet name="Port 3896 Resumo Brasil" sheetId="2" r:id="rId3"/>
  </sheets>
  <definedNames>
    <definedName name="_xlnm.Print_Area" localSheetId="0">'Critérios PT 3896'!$A$1:$U$150</definedName>
    <definedName name="_xlnm.Print_Area" localSheetId="2">'Port 3896 Resumo Brasil'!$A$1:$E$31</definedName>
    <definedName name="_xlnm.Print_Titles" localSheetId="0">'Critérios PT 3896'!$1:$6</definedName>
  </definedNames>
  <calcPr calcId="191029"/>
</workbook>
</file>

<file path=xl/calcChain.xml><?xml version="1.0" encoding="utf-8"?>
<calcChain xmlns="http://schemas.openxmlformats.org/spreadsheetml/2006/main">
  <c r="H134" i="8" l="1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5" i="8"/>
  <c r="H136" i="8"/>
  <c r="H137" i="8"/>
  <c r="H138" i="8"/>
  <c r="H139" i="8"/>
  <c r="H140" i="8"/>
  <c r="H141" i="8"/>
  <c r="H142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10" i="8"/>
  <c r="H11" i="8"/>
  <c r="H12" i="8"/>
  <c r="H13" i="8"/>
  <c r="H14" i="8"/>
  <c r="H15" i="8"/>
  <c r="H16" i="8"/>
  <c r="H17" i="8"/>
  <c r="H9" i="8"/>
  <c r="E143" i="8"/>
  <c r="F143" i="8"/>
  <c r="C160" i="7"/>
  <c r="A160" i="7"/>
  <c r="J8" i="7"/>
  <c r="H143" i="8" l="1"/>
  <c r="T150" i="7"/>
  <c r="Q9" i="7"/>
  <c r="P45" i="7" l="1"/>
  <c r="N147" i="7" l="1"/>
  <c r="P19" i="7"/>
  <c r="P129" i="7"/>
  <c r="P146" i="7"/>
  <c r="S125" i="7"/>
  <c r="S35" i="7"/>
  <c r="S72" i="7"/>
  <c r="S31" i="7"/>
  <c r="S94" i="7"/>
  <c r="S56" i="7"/>
  <c r="S73" i="7"/>
  <c r="S118" i="7"/>
  <c r="S116" i="7"/>
  <c r="S41" i="7"/>
  <c r="S114" i="7"/>
  <c r="S86" i="7"/>
  <c r="S104" i="7"/>
  <c r="S49" i="7"/>
  <c r="S50" i="7"/>
  <c r="S15" i="7"/>
  <c r="S53" i="7"/>
  <c r="S22" i="7"/>
  <c r="S78" i="7"/>
  <c r="S76" i="7"/>
  <c r="S113" i="7"/>
  <c r="S34" i="7"/>
  <c r="S32" i="7"/>
  <c r="S80" i="7"/>
  <c r="S77" i="7"/>
  <c r="S43" i="7"/>
  <c r="S85" i="7"/>
  <c r="S11" i="7"/>
  <c r="S36" i="7"/>
  <c r="S29" i="7"/>
  <c r="S75" i="7"/>
  <c r="S67" i="7"/>
  <c r="S55" i="7"/>
  <c r="S107" i="7"/>
  <c r="S25" i="7"/>
  <c r="S109" i="7"/>
  <c r="S23" i="7"/>
  <c r="S101" i="7"/>
  <c r="S139" i="7"/>
  <c r="S81" i="7"/>
  <c r="S106" i="7"/>
  <c r="S144" i="7"/>
  <c r="S48" i="7"/>
  <c r="S138" i="7"/>
  <c r="S111" i="7"/>
  <c r="S126" i="7"/>
  <c r="S132" i="7"/>
  <c r="S124" i="7"/>
  <c r="S134" i="7"/>
  <c r="S17" i="7"/>
  <c r="S93" i="7"/>
  <c r="S63" i="7"/>
  <c r="R131" i="7"/>
  <c r="R64" i="7"/>
  <c r="R14" i="7"/>
  <c r="R88" i="7"/>
  <c r="R79" i="7"/>
  <c r="R140" i="7"/>
  <c r="R128" i="7"/>
  <c r="R122" i="7"/>
  <c r="R30" i="7"/>
  <c r="R90" i="7"/>
  <c r="R24" i="7"/>
  <c r="R115" i="7"/>
  <c r="R39" i="7"/>
  <c r="R91" i="7"/>
  <c r="R42" i="7"/>
  <c r="R105" i="7"/>
  <c r="R27" i="7"/>
  <c r="R87" i="7"/>
  <c r="R8" i="7"/>
  <c r="R51" i="7"/>
  <c r="R145" i="7"/>
  <c r="R46" i="7"/>
  <c r="R110" i="7"/>
  <c r="R137" i="7"/>
  <c r="R60" i="7"/>
  <c r="R10" i="7"/>
  <c r="R102" i="7"/>
  <c r="R82" i="7"/>
  <c r="R136" i="7"/>
  <c r="R98" i="7"/>
  <c r="R117" i="7"/>
  <c r="R57" i="7"/>
  <c r="R120" i="7"/>
  <c r="R21" i="7"/>
  <c r="R20" i="7"/>
  <c r="R33" i="7"/>
  <c r="R92" i="7"/>
  <c r="R37" i="7"/>
  <c r="R69" i="7"/>
  <c r="R28" i="7"/>
  <c r="R108" i="7"/>
  <c r="R47" i="7"/>
  <c r="Q13" i="7"/>
  <c r="Q96" i="7"/>
  <c r="Q61" i="7"/>
  <c r="Q52" i="7"/>
  <c r="Q89" i="7"/>
  <c r="Q68" i="7"/>
  <c r="Q62" i="7"/>
  <c r="Q71" i="7"/>
  <c r="Q12" i="7"/>
  <c r="Q40" i="7"/>
  <c r="Q18" i="7"/>
  <c r="Q65" i="7"/>
  <c r="Q59" i="7"/>
  <c r="Q58" i="7"/>
  <c r="Q97" i="7"/>
  <c r="Q70" i="7"/>
  <c r="Q84" i="7"/>
  <c r="Q112" i="7"/>
  <c r="Q135" i="7"/>
  <c r="Q95" i="7"/>
  <c r="Q143" i="7"/>
  <c r="Q103" i="7"/>
  <c r="Q26" i="7"/>
  <c r="Q133" i="7"/>
  <c r="Q44" i="7"/>
  <c r="Q66" i="7"/>
  <c r="Q100" i="7"/>
  <c r="Q16" i="7"/>
  <c r="Q141" i="7"/>
  <c r="Q54" i="7"/>
  <c r="Q74" i="7"/>
  <c r="Q38" i="7"/>
  <c r="Q130" i="7"/>
  <c r="Q99" i="7"/>
  <c r="Q123" i="7"/>
  <c r="Q142" i="7"/>
  <c r="Q83" i="7"/>
  <c r="Q119" i="7"/>
  <c r="Q127" i="7"/>
  <c r="Q121" i="7"/>
  <c r="M147" i="7"/>
  <c r="L66" i="7"/>
  <c r="L100" i="7"/>
  <c r="L96" i="7"/>
  <c r="L19" i="7"/>
  <c r="K45" i="7"/>
  <c r="K53" i="7"/>
  <c r="K12" i="7"/>
  <c r="K103" i="7"/>
  <c r="K112" i="7"/>
  <c r="K65" i="7"/>
  <c r="K93" i="7"/>
  <c r="J37" i="7"/>
  <c r="J42" i="7"/>
  <c r="J57" i="7"/>
  <c r="J78" i="7"/>
  <c r="J97" i="7"/>
  <c r="J117" i="7"/>
  <c r="J133" i="7"/>
  <c r="J130" i="7"/>
  <c r="J64" i="7"/>
  <c r="J75" i="7"/>
  <c r="J82" i="7"/>
  <c r="J52" i="7"/>
  <c r="J55" i="7"/>
  <c r="J113" i="7"/>
  <c r="J73" i="7"/>
  <c r="J144" i="7"/>
  <c r="J141" i="7"/>
  <c r="J48" i="7"/>
  <c r="J16" i="7"/>
  <c r="J40" i="7"/>
  <c r="J101" i="7"/>
  <c r="J126" i="7"/>
  <c r="J87" i="7"/>
  <c r="J94" i="7"/>
  <c r="J120" i="7"/>
  <c r="J70" i="7"/>
  <c r="J139" i="7"/>
  <c r="J29" i="7"/>
  <c r="J109" i="7"/>
  <c r="J20" i="7"/>
  <c r="J136" i="7"/>
  <c r="J49" i="7"/>
  <c r="J106" i="7"/>
  <c r="J129" i="7"/>
  <c r="J132" i="7"/>
  <c r="J121" i="7"/>
  <c r="J81" i="7"/>
  <c r="J118" i="7"/>
  <c r="J68" i="7"/>
  <c r="J69" i="7"/>
  <c r="J119" i="7"/>
  <c r="J123" i="7"/>
  <c r="J44" i="7"/>
  <c r="J43" i="7"/>
  <c r="J67" i="7"/>
  <c r="J86" i="7"/>
  <c r="J60" i="7"/>
  <c r="J63" i="7"/>
  <c r="J107" i="7"/>
  <c r="J85" i="7"/>
  <c r="J131" i="7"/>
  <c r="J110" i="7"/>
  <c r="J26" i="7"/>
  <c r="J35" i="7"/>
  <c r="J36" i="7"/>
  <c r="J74" i="7"/>
  <c r="J105" i="7"/>
  <c r="J98" i="7"/>
  <c r="J21" i="7"/>
  <c r="J80" i="7"/>
  <c r="J90" i="7"/>
  <c r="J124" i="7"/>
  <c r="J138" i="7"/>
  <c r="J11" i="7"/>
  <c r="J128" i="7"/>
  <c r="J28" i="7"/>
  <c r="J31" i="7"/>
  <c r="J145" i="7"/>
  <c r="J17" i="7"/>
  <c r="J79" i="7"/>
  <c r="J92" i="7"/>
  <c r="J39" i="7"/>
  <c r="J27" i="7"/>
  <c r="J30" i="7"/>
  <c r="J89" i="7"/>
  <c r="J134" i="7"/>
  <c r="J51" i="7"/>
  <c r="J111" i="7"/>
  <c r="J14" i="7"/>
  <c r="J71" i="7"/>
  <c r="J108" i="7"/>
  <c r="J15" i="7"/>
  <c r="J23" i="7"/>
  <c r="J125" i="7"/>
  <c r="J140" i="7"/>
  <c r="J9" i="7"/>
  <c r="J41" i="7"/>
  <c r="J62" i="7"/>
  <c r="J122" i="7"/>
  <c r="J32" i="7"/>
  <c r="J77" i="7"/>
  <c r="J91" i="7"/>
  <c r="J102" i="7"/>
  <c r="J38" i="7"/>
  <c r="J72" i="7"/>
  <c r="J84" i="7"/>
  <c r="J127" i="7"/>
  <c r="J10" i="7"/>
  <c r="J137" i="7"/>
  <c r="J114" i="7"/>
  <c r="J115" i="7"/>
  <c r="J24" i="7"/>
  <c r="J61" i="7"/>
  <c r="J143" i="7"/>
  <c r="J13" i="7"/>
  <c r="J46" i="7"/>
  <c r="J146" i="7"/>
  <c r="J50" i="7"/>
  <c r="J88" i="7"/>
  <c r="J99" i="7"/>
  <c r="J104" i="7"/>
  <c r="J18" i="7"/>
  <c r="J76" i="7"/>
  <c r="J95" i="7"/>
  <c r="J135" i="7"/>
  <c r="J25" i="7"/>
  <c r="J56" i="7"/>
  <c r="J22" i="7"/>
  <c r="J142" i="7"/>
  <c r="J54" i="7"/>
  <c r="J33" i="7"/>
  <c r="J83" i="7"/>
  <c r="J34" i="7"/>
  <c r="J59" i="7"/>
  <c r="J47" i="7"/>
  <c r="J58" i="7"/>
  <c r="J116" i="7"/>
  <c r="S147" i="7" l="1"/>
  <c r="R147" i="7"/>
  <c r="Q147" i="7"/>
  <c r="P147" i="7"/>
  <c r="J147" i="7"/>
  <c r="K147" i="7"/>
  <c r="L147" i="7"/>
  <c r="J160" i="7"/>
  <c r="O147" i="7"/>
  <c r="D147" i="7"/>
  <c r="E8" i="7" s="1"/>
  <c r="I8" i="7" s="1"/>
  <c r="T8" i="7" s="1"/>
  <c r="E16" i="7" l="1"/>
  <c r="I16" i="7" s="1"/>
  <c r="T16" i="7" s="1"/>
  <c r="D154" i="7"/>
  <c r="E160" i="7"/>
  <c r="D160" i="7"/>
  <c r="E77" i="7"/>
  <c r="E14" i="7"/>
  <c r="E75" i="7"/>
  <c r="I75" i="7" s="1"/>
  <c r="T75" i="7" s="1"/>
  <c r="E67" i="7"/>
  <c r="I67" i="7" s="1"/>
  <c r="T67" i="7" s="1"/>
  <c r="E115" i="7"/>
  <c r="I115" i="7" s="1"/>
  <c r="T115" i="7" s="1"/>
  <c r="E87" i="7"/>
  <c r="E38" i="7"/>
  <c r="I38" i="7" s="1"/>
  <c r="T38" i="7" s="1"/>
  <c r="E63" i="7"/>
  <c r="I63" i="7" s="1"/>
  <c r="T63" i="7" s="1"/>
  <c r="E86" i="7"/>
  <c r="E107" i="7"/>
  <c r="E58" i="7"/>
  <c r="E56" i="7"/>
  <c r="E135" i="7"/>
  <c r="E125" i="7"/>
  <c r="E79" i="7"/>
  <c r="E89" i="7"/>
  <c r="I89" i="7" s="1"/>
  <c r="T89" i="7" s="1"/>
  <c r="E15" i="7"/>
  <c r="I15" i="7" s="1"/>
  <c r="T15" i="7" s="1"/>
  <c r="E34" i="7"/>
  <c r="E98" i="7"/>
  <c r="I98" i="7" s="1"/>
  <c r="T98" i="7" s="1"/>
  <c r="E144" i="7"/>
  <c r="E23" i="7"/>
  <c r="E120" i="7"/>
  <c r="I120" i="7" s="1"/>
  <c r="T120" i="7" s="1"/>
  <c r="E139" i="7"/>
  <c r="I139" i="7" s="1"/>
  <c r="T139" i="7" s="1"/>
  <c r="E128" i="7"/>
  <c r="I128" i="7" s="1"/>
  <c r="T128" i="7" s="1"/>
  <c r="E140" i="7"/>
  <c r="I140" i="7" s="1"/>
  <c r="T140" i="7" s="1"/>
  <c r="E111" i="7"/>
  <c r="I111" i="7" s="1"/>
  <c r="T111" i="7" s="1"/>
  <c r="E114" i="7"/>
  <c r="I114" i="7" s="1"/>
  <c r="T114" i="7" s="1"/>
  <c r="E40" i="7"/>
  <c r="E31" i="7"/>
  <c r="I31" i="7" s="1"/>
  <c r="T31" i="7" s="1"/>
  <c r="E126" i="7"/>
  <c r="E59" i="7"/>
  <c r="I59" i="7" s="1"/>
  <c r="T59" i="7" s="1"/>
  <c r="E30" i="7"/>
  <c r="I30" i="7" s="1"/>
  <c r="T30" i="7" s="1"/>
  <c r="E54" i="7"/>
  <c r="E74" i="7"/>
  <c r="I74" i="7" s="1"/>
  <c r="T74" i="7" s="1"/>
  <c r="E44" i="7"/>
  <c r="E51" i="7"/>
  <c r="E33" i="7"/>
  <c r="E39" i="7"/>
  <c r="E127" i="7"/>
  <c r="E122" i="7"/>
  <c r="I122" i="7" s="1"/>
  <c r="T122" i="7" s="1"/>
  <c r="E25" i="7"/>
  <c r="I25" i="7" s="1"/>
  <c r="T25" i="7" s="1"/>
  <c r="E91" i="7"/>
  <c r="E109" i="7"/>
  <c r="I109" i="7" s="1"/>
  <c r="T109" i="7" s="1"/>
  <c r="E47" i="7"/>
  <c r="E41" i="7"/>
  <c r="I41" i="7" s="1"/>
  <c r="E97" i="7"/>
  <c r="I97" i="7" s="1"/>
  <c r="T97" i="7" s="1"/>
  <c r="E17" i="7"/>
  <c r="I17" i="7" s="1"/>
  <c r="T17" i="7" s="1"/>
  <c r="E131" i="7"/>
  <c r="I131" i="7" s="1"/>
  <c r="T131" i="7" s="1"/>
  <c r="E50" i="7"/>
  <c r="E61" i="7"/>
  <c r="E57" i="7"/>
  <c r="I57" i="7" s="1"/>
  <c r="T57" i="7" s="1"/>
  <c r="E123" i="7"/>
  <c r="E104" i="7"/>
  <c r="I104" i="7" s="1"/>
  <c r="T104" i="7" s="1"/>
  <c r="E83" i="7"/>
  <c r="E19" i="7"/>
  <c r="E146" i="7"/>
  <c r="E103" i="7"/>
  <c r="E112" i="7"/>
  <c r="E108" i="7"/>
  <c r="E85" i="7"/>
  <c r="I85" i="7" s="1"/>
  <c r="T85" i="7" s="1"/>
  <c r="E46" i="7"/>
  <c r="I46" i="7" s="1"/>
  <c r="T46" i="7" s="1"/>
  <c r="E113" i="7"/>
  <c r="E60" i="7"/>
  <c r="E88" i="7"/>
  <c r="E26" i="7"/>
  <c r="I26" i="7" s="1"/>
  <c r="T26" i="7" s="1"/>
  <c r="E142" i="7"/>
  <c r="E45" i="7"/>
  <c r="I45" i="7" s="1"/>
  <c r="T45" i="7" s="1"/>
  <c r="E95" i="7"/>
  <c r="I95" i="7" s="1"/>
  <c r="T95" i="7" s="1"/>
  <c r="E130" i="7"/>
  <c r="E143" i="7"/>
  <c r="I143" i="7" s="1"/>
  <c r="T143" i="7" s="1"/>
  <c r="E137" i="7"/>
  <c r="E118" i="7"/>
  <c r="E73" i="7"/>
  <c r="I73" i="7" s="1"/>
  <c r="T73" i="7" s="1"/>
  <c r="E36" i="7"/>
  <c r="E93" i="7"/>
  <c r="I93" i="7" s="1"/>
  <c r="T93" i="7" s="1"/>
  <c r="E71" i="7"/>
  <c r="I71" i="7" s="1"/>
  <c r="T71" i="7" s="1"/>
  <c r="E62" i="7"/>
  <c r="E81" i="7"/>
  <c r="I81" i="7" s="1"/>
  <c r="T81" i="7" s="1"/>
  <c r="E94" i="7"/>
  <c r="E119" i="7"/>
  <c r="E42" i="7"/>
  <c r="I42" i="7" s="1"/>
  <c r="T42" i="7" s="1"/>
  <c r="E132" i="7"/>
  <c r="E76" i="7"/>
  <c r="I76" i="7" s="1"/>
  <c r="T76" i="7" s="1"/>
  <c r="E43" i="7"/>
  <c r="E82" i="7"/>
  <c r="E124" i="7"/>
  <c r="E28" i="7"/>
  <c r="E78" i="7"/>
  <c r="I78" i="7" s="1"/>
  <c r="T78" i="7" s="1"/>
  <c r="E70" i="7"/>
  <c r="E72" i="7"/>
  <c r="E134" i="7"/>
  <c r="E48" i="7"/>
  <c r="E116" i="7"/>
  <c r="E92" i="7"/>
  <c r="E106" i="7"/>
  <c r="E29" i="7"/>
  <c r="E117" i="7"/>
  <c r="I117" i="7" s="1"/>
  <c r="T117" i="7" s="1"/>
  <c r="E121" i="7"/>
  <c r="E133" i="7"/>
  <c r="I133" i="7" s="1"/>
  <c r="T133" i="7" s="1"/>
  <c r="E102" i="7"/>
  <c r="E32" i="7"/>
  <c r="E101" i="7"/>
  <c r="E27" i="7"/>
  <c r="E35" i="7"/>
  <c r="I35" i="7" s="1"/>
  <c r="T35" i="7" s="1"/>
  <c r="E145" i="7"/>
  <c r="E90" i="7"/>
  <c r="E64" i="7"/>
  <c r="I64" i="7" s="1"/>
  <c r="T64" i="7" s="1"/>
  <c r="E84" i="7"/>
  <c r="E138" i="7"/>
  <c r="I138" i="7" s="1"/>
  <c r="T138" i="7" s="1"/>
  <c r="E24" i="7"/>
  <c r="E100" i="7"/>
  <c r="E66" i="7"/>
  <c r="E96" i="7"/>
  <c r="E80" i="7"/>
  <c r="E129" i="7"/>
  <c r="E10" i="7"/>
  <c r="E105" i="7"/>
  <c r="E49" i="7"/>
  <c r="I49" i="7" s="1"/>
  <c r="T49" i="7" s="1"/>
  <c r="E20" i="7"/>
  <c r="E69" i="7"/>
  <c r="E52" i="7"/>
  <c r="E22" i="7"/>
  <c r="I22" i="7" s="1"/>
  <c r="T22" i="7" s="1"/>
  <c r="E9" i="7"/>
  <c r="E11" i="7"/>
  <c r="E55" i="7"/>
  <c r="E68" i="7"/>
  <c r="E141" i="7"/>
  <c r="I141" i="7" s="1"/>
  <c r="T141" i="7" s="1"/>
  <c r="E99" i="7"/>
  <c r="E110" i="7"/>
  <c r="E12" i="7"/>
  <c r="E18" i="7"/>
  <c r="E136" i="7"/>
  <c r="E13" i="7"/>
  <c r="E37" i="7"/>
  <c r="E53" i="7"/>
  <c r="E65" i="7"/>
  <c r="E21" i="7"/>
  <c r="E147" i="7"/>
  <c r="D30" i="2"/>
  <c r="E5" i="2" l="1"/>
  <c r="E7" i="2"/>
  <c r="E9" i="2"/>
  <c r="E11" i="2"/>
  <c r="E13" i="2"/>
  <c r="E15" i="2"/>
  <c r="E17" i="2"/>
  <c r="E19" i="2"/>
  <c r="E21" i="2"/>
  <c r="E23" i="2"/>
  <c r="E25" i="2"/>
  <c r="E27" i="2"/>
  <c r="E29" i="2"/>
  <c r="E3" i="2"/>
  <c r="E4" i="2"/>
  <c r="E6" i="2"/>
  <c r="E8" i="2"/>
  <c r="E10" i="2"/>
  <c r="E12" i="2"/>
  <c r="E14" i="2"/>
  <c r="E16" i="2"/>
  <c r="E18" i="2"/>
  <c r="E20" i="2"/>
  <c r="E22" i="2"/>
  <c r="E24" i="2"/>
  <c r="E26" i="2"/>
  <c r="E28" i="2"/>
  <c r="E30" i="2"/>
  <c r="I136" i="7"/>
  <c r="T136" i="7" s="1"/>
  <c r="I99" i="7"/>
  <c r="T99" i="7" s="1"/>
  <c r="I11" i="7"/>
  <c r="T11" i="7" s="1"/>
  <c r="I69" i="7"/>
  <c r="T69" i="7" s="1"/>
  <c r="I10" i="7"/>
  <c r="T10" i="7" s="1"/>
  <c r="I53" i="7"/>
  <c r="T53" i="7" s="1"/>
  <c r="I18" i="7"/>
  <c r="T18" i="7" s="1"/>
  <c r="I21" i="7"/>
  <c r="T21" i="7" s="1"/>
  <c r="I13" i="7"/>
  <c r="T13" i="7" s="1"/>
  <c r="I65" i="7"/>
  <c r="T65" i="7" s="1"/>
  <c r="I37" i="7"/>
  <c r="T37" i="7" s="1"/>
  <c r="I101" i="7"/>
  <c r="T101" i="7" s="1"/>
  <c r="I58" i="7"/>
  <c r="T58" i="7" s="1"/>
  <c r="I90" i="7"/>
  <c r="T90" i="7" s="1"/>
  <c r="I106" i="7"/>
  <c r="T106" i="7" s="1"/>
  <c r="I47" i="7"/>
  <c r="T47" i="7" s="1"/>
  <c r="I79" i="7"/>
  <c r="T79" i="7" s="1"/>
  <c r="I127" i="7"/>
  <c r="T127" i="7" s="1"/>
  <c r="I24" i="7"/>
  <c r="T24" i="7" s="1"/>
  <c r="I40" i="7"/>
  <c r="T40" i="7" s="1"/>
  <c r="I56" i="7"/>
  <c r="T56" i="7" s="1"/>
  <c r="I72" i="7"/>
  <c r="T72" i="7" s="1"/>
  <c r="I88" i="7"/>
  <c r="T88" i="7" s="1"/>
  <c r="I105" i="7"/>
  <c r="T105" i="7" s="1"/>
  <c r="I121" i="7"/>
  <c r="T121" i="7" s="1"/>
  <c r="I137" i="7"/>
  <c r="T137" i="7" s="1"/>
  <c r="I14" i="7"/>
  <c r="T14" i="7" s="1"/>
  <c r="I62" i="7"/>
  <c r="T62" i="7" s="1"/>
  <c r="I94" i="7"/>
  <c r="T94" i="7" s="1"/>
  <c r="I110" i="7"/>
  <c r="T110" i="7" s="1"/>
  <c r="I126" i="7"/>
  <c r="T126" i="7" s="1"/>
  <c r="I142" i="7"/>
  <c r="T142" i="7" s="1"/>
  <c r="I19" i="7"/>
  <c r="T19" i="7" s="1"/>
  <c r="I51" i="7"/>
  <c r="T51" i="7" s="1"/>
  <c r="I83" i="7"/>
  <c r="T83" i="7" s="1"/>
  <c r="I12" i="7"/>
  <c r="T12" i="7" s="1"/>
  <c r="I28" i="7"/>
  <c r="T28" i="7" s="1"/>
  <c r="I44" i="7"/>
  <c r="T44" i="7" s="1"/>
  <c r="I60" i="7"/>
  <c r="T60" i="7" s="1"/>
  <c r="I92" i="7"/>
  <c r="T92" i="7" s="1"/>
  <c r="I108" i="7"/>
  <c r="T108" i="7" s="1"/>
  <c r="I124" i="7"/>
  <c r="T124" i="7" s="1"/>
  <c r="I29" i="7"/>
  <c r="T29" i="7" s="1"/>
  <c r="I61" i="7"/>
  <c r="T61" i="7" s="1"/>
  <c r="I77" i="7"/>
  <c r="T77" i="7" s="1"/>
  <c r="I125" i="7"/>
  <c r="T125" i="7" s="1"/>
  <c r="I34" i="7"/>
  <c r="T34" i="7" s="1"/>
  <c r="I50" i="7"/>
  <c r="T50" i="7" s="1"/>
  <c r="I66" i="7"/>
  <c r="T66" i="7" s="1"/>
  <c r="I82" i="7"/>
  <c r="T82" i="7" s="1"/>
  <c r="I130" i="7"/>
  <c r="T130" i="7" s="1"/>
  <c r="I146" i="7"/>
  <c r="T146" i="7" s="1"/>
  <c r="I23" i="7"/>
  <c r="T23" i="7" s="1"/>
  <c r="I39" i="7"/>
  <c r="T39" i="7" s="1"/>
  <c r="I55" i="7"/>
  <c r="T55" i="7" s="1"/>
  <c r="I87" i="7"/>
  <c r="T87" i="7" s="1"/>
  <c r="I103" i="7"/>
  <c r="T103" i="7" s="1"/>
  <c r="I119" i="7"/>
  <c r="T119" i="7" s="1"/>
  <c r="I135" i="7"/>
  <c r="T135" i="7" s="1"/>
  <c r="I32" i="7"/>
  <c r="T32" i="7" s="1"/>
  <c r="I48" i="7"/>
  <c r="T48" i="7" s="1"/>
  <c r="I80" i="7"/>
  <c r="T80" i="7" s="1"/>
  <c r="I96" i="7"/>
  <c r="T96" i="7" s="1"/>
  <c r="I112" i="7"/>
  <c r="T112" i="7" s="1"/>
  <c r="I144" i="7"/>
  <c r="T144" i="7" s="1"/>
  <c r="I33" i="7"/>
  <c r="T33" i="7" s="1"/>
  <c r="I113" i="7"/>
  <c r="T113" i="7" s="1"/>
  <c r="I129" i="7"/>
  <c r="T129" i="7" s="1"/>
  <c r="I145" i="7"/>
  <c r="T145" i="7" s="1"/>
  <c r="I54" i="7"/>
  <c r="T54" i="7" s="1"/>
  <c r="I70" i="7"/>
  <c r="T70" i="7" s="1"/>
  <c r="I86" i="7"/>
  <c r="T86" i="7" s="1"/>
  <c r="I102" i="7"/>
  <c r="T102" i="7" s="1"/>
  <c r="I118" i="7"/>
  <c r="T118" i="7" s="1"/>
  <c r="I134" i="7"/>
  <c r="T134" i="7" s="1"/>
  <c r="I27" i="7"/>
  <c r="T27" i="7" s="1"/>
  <c r="I43" i="7"/>
  <c r="T43" i="7" s="1"/>
  <c r="I91" i="7"/>
  <c r="T91" i="7" s="1"/>
  <c r="I107" i="7"/>
  <c r="T107" i="7" s="1"/>
  <c r="I123" i="7"/>
  <c r="T123" i="7" s="1"/>
  <c r="I20" i="7"/>
  <c r="T20" i="7" s="1"/>
  <c r="I36" i="7"/>
  <c r="T36" i="7" s="1"/>
  <c r="I52" i="7"/>
  <c r="T52" i="7" s="1"/>
  <c r="I68" i="7"/>
  <c r="T68" i="7" s="1"/>
  <c r="I84" i="7"/>
  <c r="T84" i="7" s="1"/>
  <c r="I100" i="7"/>
  <c r="T100" i="7" s="1"/>
  <c r="I116" i="7"/>
  <c r="T116" i="7" s="1"/>
  <c r="I132" i="7"/>
  <c r="T132" i="7" s="1"/>
  <c r="I9" i="7"/>
  <c r="T9" i="7" s="1"/>
  <c r="G160" i="7"/>
  <c r="I160" i="7" s="1"/>
  <c r="I147" i="7" l="1"/>
  <c r="T147" i="7" l="1"/>
  <c r="U149" i="7" s="1"/>
  <c r="U148" i="7" l="1"/>
  <c r="U15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anakappes</author>
  </authors>
  <commentList>
    <comment ref="P1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Na Portaria não há o critério de incidência &lt;11.274 e &gt;=5.061
</t>
        </r>
      </text>
    </comment>
    <comment ref="P14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Na Portaria não há o critério de incidência &lt;11.274 e &gt;=5.061
</t>
        </r>
      </text>
    </comment>
  </commentList>
</comments>
</file>

<file path=xl/sharedStrings.xml><?xml version="1.0" encoding="utf-8"?>
<sst xmlns="http://schemas.openxmlformats.org/spreadsheetml/2006/main" count="368" uniqueCount="223">
  <si>
    <t>UF</t>
  </si>
  <si>
    <t>Total Geral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</si>
  <si>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</si>
  <si>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</si>
  <si>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</si>
  <si>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</si>
  <si>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</si>
  <si>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</si>
  <si>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</si>
  <si>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</si>
  <si>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</si>
  <si>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</si>
  <si>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</si>
  <si>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</si>
  <si>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</si>
  <si>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</si>
  <si>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</si>
  <si>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</si>
  <si>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</si>
  <si>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</si>
  <si>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</si>
  <si>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</si>
  <si>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</si>
  <si>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</si>
  <si>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</si>
  <si>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</si>
  <si>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</si>
  <si>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</si>
  <si>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</si>
  <si>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REGIÃO</t>
  </si>
  <si>
    <t>NORTE</t>
  </si>
  <si>
    <t>NORDESTE</t>
  </si>
  <si>
    <t>CENTRO-OESTE</t>
  </si>
  <si>
    <t>SUDESTE</t>
  </si>
  <si>
    <t>SUL</t>
  </si>
  <si>
    <t>TOTAL</t>
  </si>
  <si>
    <t xml:space="preserve">ALMAS </t>
  </si>
  <si>
    <t xml:space="preserve">ALVORADA </t>
  </si>
  <si>
    <t xml:space="preserve">ANGICO </t>
  </si>
  <si>
    <t xml:space="preserve">ARAGOMINAS </t>
  </si>
  <si>
    <t xml:space="preserve">ARAGUAÇU </t>
  </si>
  <si>
    <t xml:space="preserve">ARAPOEMA </t>
  </si>
  <si>
    <t xml:space="preserve">AURORA DO TOCANTINS </t>
  </si>
  <si>
    <t xml:space="preserve">BANDEIRANTES DO TOCANTINS </t>
  </si>
  <si>
    <t xml:space="preserve">BOM JESUS DO TOCANTINS </t>
  </si>
  <si>
    <t xml:space="preserve">CACHOEIRINHA </t>
  </si>
  <si>
    <t xml:space="preserve">CAMPOS LINDOS </t>
  </si>
  <si>
    <t xml:space="preserve">CARMOLÂNDIA </t>
  </si>
  <si>
    <t xml:space="preserve">CARRASCO BONITO </t>
  </si>
  <si>
    <t xml:space="preserve">CENTENÁRIO </t>
  </si>
  <si>
    <t xml:space="preserve">CHAPADA DA NATIVIDADE </t>
  </si>
  <si>
    <t xml:space="preserve">CRIXÁS DO TOCANTINS </t>
  </si>
  <si>
    <t xml:space="preserve">IPUEIRAS </t>
  </si>
  <si>
    <t xml:space="preserve">ITAGUATINS </t>
  </si>
  <si>
    <t xml:space="preserve">JUARINA </t>
  </si>
  <si>
    <t xml:space="preserve">LIZARDA </t>
  </si>
  <si>
    <t xml:space="preserve">LUZINÓPOLIS </t>
  </si>
  <si>
    <t xml:space="preserve">MATEIROS </t>
  </si>
  <si>
    <t xml:space="preserve">MAURILÂNDIA DO TOCANTINS </t>
  </si>
  <si>
    <t xml:space="preserve">MURICILÂNDIA </t>
  </si>
  <si>
    <t xml:space="preserve">NOVO JARDIM </t>
  </si>
  <si>
    <t xml:space="preserve">OLIVEIRA DE FÁTIMA </t>
  </si>
  <si>
    <t xml:space="preserve">PALMEIRANTE </t>
  </si>
  <si>
    <t xml:space="preserve">PEDRO AFONSO </t>
  </si>
  <si>
    <t xml:space="preserve">RECURSOLÂNDIA </t>
  </si>
  <si>
    <t xml:space="preserve">RIO DOS BOIS </t>
  </si>
  <si>
    <t xml:space="preserve">RIO SONO </t>
  </si>
  <si>
    <t xml:space="preserve">SAMPAIO </t>
  </si>
  <si>
    <t xml:space="preserve">SANTA MARIA DO TOCANTINS </t>
  </si>
  <si>
    <t xml:space="preserve">SANTA RITA DO TOCANTINS </t>
  </si>
  <si>
    <t xml:space="preserve">SANTA TEREZA DO TOCANTINS </t>
  </si>
  <si>
    <t xml:space="preserve">SÃO BENTO DO TOCANTINS </t>
  </si>
  <si>
    <t xml:space="preserve">SÃO FÉLIX DO TOCANTINS </t>
  </si>
  <si>
    <t xml:space="preserve">SÃO SEBASTIÃO DO TOCANTINS </t>
  </si>
  <si>
    <t xml:space="preserve">SUCUPIRA </t>
  </si>
  <si>
    <t xml:space="preserve">TAIPAS DO TOCANTINS </t>
  </si>
  <si>
    <t xml:space="preserve">TUPIRAMA </t>
  </si>
  <si>
    <t xml:space="preserve">TUPIRATINS </t>
  </si>
  <si>
    <t xml:space="preserve">XAMBIOÁ </t>
  </si>
  <si>
    <t>Ord.</t>
  </si>
  <si>
    <t xml:space="preserve">ABREULÂNDIA </t>
  </si>
  <si>
    <t xml:space="preserve">AGUIARNÓPOLIS </t>
  </si>
  <si>
    <t xml:space="preserve">ALIANÇA DO TOCANTINS </t>
  </si>
  <si>
    <t xml:space="preserve">ANANÁS </t>
  </si>
  <si>
    <t xml:space="preserve">APARECIDA DO RIO NEGRO </t>
  </si>
  <si>
    <t xml:space="preserve">ARAGUACEMA </t>
  </si>
  <si>
    <t xml:space="preserve">ARAGUAÍNA </t>
  </si>
  <si>
    <t xml:space="preserve">ARAGUANÃ </t>
  </si>
  <si>
    <t xml:space="preserve">ARAGUATINS </t>
  </si>
  <si>
    <t xml:space="preserve">ARRAIAS </t>
  </si>
  <si>
    <t xml:space="preserve">AUGUSTINÓPOLIS </t>
  </si>
  <si>
    <t xml:space="preserve">AXIXÁ DO TOCANTINS </t>
  </si>
  <si>
    <t xml:space="preserve">BABAÇULÂNDIA </t>
  </si>
  <si>
    <t xml:space="preserve">BARRA DO OURO </t>
  </si>
  <si>
    <t xml:space="preserve">BARROLÂNDIA </t>
  </si>
  <si>
    <t xml:space="preserve">BERNARDO SAYÃO </t>
  </si>
  <si>
    <t xml:space="preserve">BRASILÂNDIA DO TOCANTINS </t>
  </si>
  <si>
    <t xml:space="preserve">BREJINHO DE NAZARÉ </t>
  </si>
  <si>
    <t xml:space="preserve">BURITI DO TOCANTINS </t>
  </si>
  <si>
    <t xml:space="preserve">CARIRI DO TOCANTINS </t>
  </si>
  <si>
    <t xml:space="preserve">CASEARA </t>
  </si>
  <si>
    <t xml:space="preserve">CHAPADA DE AREIA </t>
  </si>
  <si>
    <t xml:space="preserve">COLINAS DO TOCANTINS </t>
  </si>
  <si>
    <t xml:space="preserve">COMBINADO </t>
  </si>
  <si>
    <t xml:space="preserve">CONCEIÇÃO DO TOCANTINS </t>
  </si>
  <si>
    <t xml:space="preserve">COUTO MAGALHÃES </t>
  </si>
  <si>
    <t xml:space="preserve">CRISTALÂNDIA </t>
  </si>
  <si>
    <t xml:space="preserve">DARCINÓPOLIS </t>
  </si>
  <si>
    <t xml:space="preserve">DIANÓPOLIS </t>
  </si>
  <si>
    <t xml:space="preserve">DIVINÓPOLIS DO TOCANTINS </t>
  </si>
  <si>
    <t xml:space="preserve">DOIS IRMÃOS DO TOCANTINS </t>
  </si>
  <si>
    <t xml:space="preserve">DUERÉ </t>
  </si>
  <si>
    <t xml:space="preserve">ESPERANTINA </t>
  </si>
  <si>
    <t xml:space="preserve">FÁTIMA </t>
  </si>
  <si>
    <t xml:space="preserve">FIGUEIRÓPOLIS </t>
  </si>
  <si>
    <t xml:space="preserve">FILADÉLFIA </t>
  </si>
  <si>
    <t xml:space="preserve">FORMOSO DO ARAGUAIA </t>
  </si>
  <si>
    <t xml:space="preserve">FORTALEZA DO TABOCÃO </t>
  </si>
  <si>
    <t xml:space="preserve">GOIANORTE </t>
  </si>
  <si>
    <t xml:space="preserve">GOIATINS </t>
  </si>
  <si>
    <t xml:space="preserve">GUARAÍ </t>
  </si>
  <si>
    <t xml:space="preserve">GURUPI </t>
  </si>
  <si>
    <t xml:space="preserve">ITACAJÁ </t>
  </si>
  <si>
    <t xml:space="preserve">ITAPIRATINS </t>
  </si>
  <si>
    <t xml:space="preserve">ITAPORÃ DO TOCANTINS </t>
  </si>
  <si>
    <t xml:space="preserve">JAÚ DO TOCANTINS </t>
  </si>
  <si>
    <t xml:space="preserve">LAGOA DA CONFUSÃO </t>
  </si>
  <si>
    <t xml:space="preserve">LAGOA DO TOCANTINS </t>
  </si>
  <si>
    <t xml:space="preserve">LAJEADO </t>
  </si>
  <si>
    <t xml:space="preserve">LAVANDEIRA </t>
  </si>
  <si>
    <t xml:space="preserve">MARIANÓPOLIS </t>
  </si>
  <si>
    <t xml:space="preserve">MIRACEMA DO TOCANTINS </t>
  </si>
  <si>
    <t xml:space="preserve">MIRANORTE </t>
  </si>
  <si>
    <t xml:space="preserve">MONTE DO CARMO </t>
  </si>
  <si>
    <t xml:space="preserve">MONTE SANTO </t>
  </si>
  <si>
    <t xml:space="preserve">PALMEIRAS DO TOCANTINS </t>
  </si>
  <si>
    <t xml:space="preserve">NATIVIDADE </t>
  </si>
  <si>
    <t xml:space="preserve">NAZARÉ </t>
  </si>
  <si>
    <t xml:space="preserve">NOVA OLINDA </t>
  </si>
  <si>
    <t xml:space="preserve">NOVA ROSALÂNDIA </t>
  </si>
  <si>
    <t xml:space="preserve">NOVO ACORDO </t>
  </si>
  <si>
    <t xml:space="preserve">NOVO ALEGRE </t>
  </si>
  <si>
    <t xml:space="preserve">PALMEIRÓPOLIS </t>
  </si>
  <si>
    <t xml:space="preserve">PARAÍSO DO TOCANTINS </t>
  </si>
  <si>
    <t xml:space="preserve">PARANÃ </t>
  </si>
  <si>
    <t xml:space="preserve">PAU D'ARCO </t>
  </si>
  <si>
    <t xml:space="preserve">PEIXE </t>
  </si>
  <si>
    <t xml:space="preserve">PEQUIZEIRO </t>
  </si>
  <si>
    <t xml:space="preserve">COLMÉIA </t>
  </si>
  <si>
    <t xml:space="preserve">PINDORAMA DO TOCANTINS </t>
  </si>
  <si>
    <t xml:space="preserve">PIRAQUÊ </t>
  </si>
  <si>
    <t xml:space="preserve">PIUM </t>
  </si>
  <si>
    <t xml:space="preserve">PONTE ALTA DO BOM JESUS </t>
  </si>
  <si>
    <t xml:space="preserve">PONTE ALTA DO TOCANTINS </t>
  </si>
  <si>
    <t xml:space="preserve">PORTO ALEGRE DO TO </t>
  </si>
  <si>
    <t xml:space="preserve">PORTO NACIONAL </t>
  </si>
  <si>
    <t xml:space="preserve">PRAIA NORTE </t>
  </si>
  <si>
    <t xml:space="preserve">PRESIDENTE KENNEDY </t>
  </si>
  <si>
    <t xml:space="preserve">PUGMIL </t>
  </si>
  <si>
    <t xml:space="preserve">RIACHINHO </t>
  </si>
  <si>
    <t xml:space="preserve">RIO DA CONCEIÇÃO </t>
  </si>
  <si>
    <t xml:space="preserve">SANDOLÂNDIA </t>
  </si>
  <si>
    <t xml:space="preserve">SANTA FÉ DO ARAGUAIA </t>
  </si>
  <si>
    <t xml:space="preserve">SANTA ROSA DO TOCANTINS </t>
  </si>
  <si>
    <t xml:space="preserve">SANTA TEREZINHA </t>
  </si>
  <si>
    <t xml:space="preserve">SÃO MIGUEL DO TOCANTINS </t>
  </si>
  <si>
    <t xml:space="preserve">SÃO SALVADOR </t>
  </si>
  <si>
    <t xml:space="preserve">SÃO VALÉRIO </t>
  </si>
  <si>
    <t xml:space="preserve">SILVANÓPOLIS </t>
  </si>
  <si>
    <t xml:space="preserve">SÍTIO NOVO DO TOCANTINS </t>
  </si>
  <si>
    <t xml:space="preserve">TAGUATINGA </t>
  </si>
  <si>
    <t xml:space="preserve">TALISMÃ </t>
  </si>
  <si>
    <t xml:space="preserve">PALMAS </t>
  </si>
  <si>
    <t xml:space="preserve">TOCANTÍNIA </t>
  </si>
  <si>
    <t xml:space="preserve">TOCANTINÓPOLIS </t>
  </si>
  <si>
    <t xml:space="preserve">WANDERLÂNDIA </t>
  </si>
  <si>
    <t>MUNICÍPIOS TOCANTINS</t>
  </si>
  <si>
    <t>% Pop.</t>
  </si>
  <si>
    <t>R$/hab</t>
  </si>
  <si>
    <t>PORTARIA MS Nº 3896, DE 30 DE DEZEMBRO DE 2020 - Publicada em 30/12/2020 - responder ao MS em 26/02/2021</t>
  </si>
  <si>
    <t>DISTRIBUIÇÃO DO RECURSO BLOCO DE CUSTEIO - GRUPO MAC DESTINADO AO ENFRENTAMENTO À COVID-19 EM 2021</t>
  </si>
  <si>
    <t>TOTAL RECURSO PORTARIA MS 3896/2020:</t>
  </si>
  <si>
    <t>PORTARIA MS Nº 3896 DE 30 DE DEZEMBRO DE 2020</t>
  </si>
  <si>
    <t>IDH</t>
  </si>
  <si>
    <t>IDHM</t>
  </si>
  <si>
    <t>Leitos UTI COVID</t>
  </si>
  <si>
    <t>Incidência COVID</t>
  </si>
  <si>
    <t>Leitos UTI</t>
  </si>
  <si>
    <t>Incidência Covid</t>
  </si>
  <si>
    <t>Diferença</t>
  </si>
  <si>
    <t>Critérios para composição do recurso ao ESTADO DO TOCANTINS</t>
  </si>
  <si>
    <t>TOTAL CRITÉRIOS</t>
  </si>
  <si>
    <t>TOTAL RECURSO PT</t>
  </si>
  <si>
    <t>Do total 22,35% pelos leitos UTI</t>
  </si>
  <si>
    <t>Do total 27,95% pela incidência COVID</t>
  </si>
  <si>
    <t>Do total 10,95% pelo IDH</t>
  </si>
  <si>
    <t>&gt;0,796
0,25/hab</t>
  </si>
  <si>
    <t>TOTAL PARA MUNICÍPIO</t>
  </si>
  <si>
    <t>CRITÉRIOS DE DISTRIBUIÇÃO AOS MUNICÍPIOS</t>
  </si>
  <si>
    <t>Pop. IBGE Estimada 2019</t>
  </si>
  <si>
    <t>Total do Recurso para os municípios</t>
  </si>
  <si>
    <t>Total do Recurso para SES</t>
  </si>
  <si>
    <t xml:space="preserve">Total Geral do Recurso </t>
  </si>
  <si>
    <t>População do Estado</t>
  </si>
  <si>
    <t>Populacional (R$)
7,48%</t>
  </si>
  <si>
    <t>Incidência COVID em 08 jan 2021</t>
  </si>
  <si>
    <t>&lt;=2.829,9
(0,62/hab)</t>
  </si>
  <si>
    <t>&lt;=5.061 e &gt; 2.829,9
(1,23/hab)</t>
  </si>
  <si>
    <t>&lt;8.282 e &gt;=5.061
(1,85/hab)</t>
  </si>
  <si>
    <t>&gt;=11.274
(2,47/hab)</t>
  </si>
  <si>
    <t>&lt;=0,40 leitos/10mil
(1,50/hab)</t>
  </si>
  <si>
    <t>&gt;0,40 leitos/10mil
(0,75/hab)</t>
  </si>
  <si>
    <t>&gt;0,743 e &gt;=0,796
(0,30/hab)</t>
  </si>
  <si>
    <t>&gt;0,698 e e &lt;=0,743 
(0,70/hab)</t>
  </si>
  <si>
    <r>
      <t>&lt;=0,698 
(</t>
    </r>
    <r>
      <rPr>
        <b/>
        <sz val="10"/>
        <color rgb="FF0000FF"/>
        <rFont val="Arial"/>
        <family val="2"/>
      </rPr>
      <t>0,90/hab)</t>
    </r>
  </si>
  <si>
    <t xml:space="preserve">7,28% do recurso da Portaria rateado aos mun. Pelo critério pop.
</t>
  </si>
  <si>
    <t xml:space="preserve"> </t>
  </si>
  <si>
    <t xml:space="preserve">DISTRIBUIÇÃO REPASSES LEITOS </t>
  </si>
  <si>
    <t xml:space="preserve">PROPOSTA PARAMETROS </t>
  </si>
  <si>
    <t>1 A 5 LEITOS =1,      6 A 15=2, 16 A 30=3, ACIMA DE 31= 10</t>
  </si>
  <si>
    <t>Valos proposo de rateio Portaria 3.896/20, R$ 3.000.000,00 1.428,57 diária x 30 dias = R$ 42.857,10</t>
  </si>
  <si>
    <t>Valor mensal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</si>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</sst>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&quot;R$&quot;\ #,##0.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162937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sz val="10"/>
      <color rgb="FF000000"/>
      <name val="Arial"/>
      <family val="2"/>
    </font>
    <font>
      <b/>
      <sz val="10"/>
      <color rgb="FF006600"/>
      <name val="Arial"/>
      <family val="2"/>
    </font>
    <font>
      <sz val="14"/>
      <color theme="1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FF"/>
        <bgColor indexed="64"/>
      </patternFill>
    </fill>
    <fill>
      <patternFill patternType="solid">
        <fgColor rgb="FFECE0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 style="medium">
        <color indexed="64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  <xf numFmtId="0" fontId="7" fillId="0" borderId="13" applyNumberFormat="0" applyFill="0" applyAlignment="0" applyProtection="0"/>
    <xf numFmtId="0" fontId="8" fillId="0" borderId="14" applyNumberFormat="0" applyFill="0" applyAlignment="0" applyProtection="0"/>
    <xf numFmtId="0" fontId="9" fillId="0" borderId="15" applyNumberFormat="0" applyFill="0" applyAlignment="0" applyProtection="0"/>
    <xf numFmtId="0" fontId="9" fillId="0" borderId="0" applyNumberFormat="0" applyFill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6" applyNumberFormat="0" applyAlignment="0" applyProtection="0"/>
    <xf numFmtId="0" fontId="14" fillId="17" borderId="17" applyNumberFormat="0" applyAlignment="0" applyProtection="0"/>
    <xf numFmtId="0" fontId="15" fillId="17" borderId="16" applyNumberFormat="0" applyAlignment="0" applyProtection="0"/>
    <xf numFmtId="0" fontId="16" fillId="0" borderId="18" applyNumberFormat="0" applyFill="0" applyAlignment="0" applyProtection="0"/>
    <xf numFmtId="0" fontId="3" fillId="18" borderId="19" applyNumberFormat="0" applyAlignment="0" applyProtection="0"/>
    <xf numFmtId="0" fontId="17" fillId="0" borderId="0" applyNumberFormat="0" applyFill="0" applyBorder="0" applyAlignment="0" applyProtection="0"/>
    <xf numFmtId="0" fontId="2" fillId="19" borderId="20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21" applyNumberFormat="0" applyFill="0" applyAlignment="0" applyProtection="0"/>
    <xf numFmtId="0" fontId="1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19" fillId="43" borderId="0" applyNumberFormat="0" applyBorder="0" applyAlignment="0" applyProtection="0"/>
  </cellStyleXfs>
  <cellXfs count="155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3" borderId="4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5" borderId="0" xfId="0" applyFont="1" applyFill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3" fillId="10" borderId="2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4" fontId="22" fillId="46" borderId="1" xfId="1" applyNumberFormat="1" applyFont="1" applyFill="1" applyBorder="1" applyAlignment="1">
      <alignment horizontal="center" vertical="center" wrapText="1"/>
    </xf>
    <xf numFmtId="164" fontId="22" fillId="48" borderId="1" xfId="1" applyNumberFormat="1" applyFont="1" applyFill="1" applyBorder="1" applyAlignment="1">
      <alignment horizontal="center" vertical="center" wrapText="1"/>
    </xf>
    <xf numFmtId="164" fontId="22" fillId="47" borderId="1" xfId="1" applyNumberFormat="1" applyFont="1" applyFill="1" applyBorder="1" applyAlignment="1">
      <alignment horizontal="center" vertical="center" wrapText="1"/>
    </xf>
    <xf numFmtId="164" fontId="22" fillId="45" borderId="1" xfId="1" applyNumberFormat="1" applyFont="1" applyFill="1" applyBorder="1" applyAlignment="1">
      <alignment horizontal="center" vertical="center" wrapText="1"/>
    </xf>
    <xf numFmtId="164" fontId="22" fillId="44" borderId="1" xfId="1" applyNumberFormat="1" applyFont="1" applyFill="1" applyBorder="1" applyAlignment="1">
      <alignment horizontal="center" vertical="center" wrapText="1"/>
    </xf>
    <xf numFmtId="164" fontId="22" fillId="10" borderId="1" xfId="1" applyNumberFormat="1" applyFont="1" applyFill="1" applyBorder="1" applyAlignment="1">
      <alignment horizontal="center" vertical="center" wrapText="1"/>
    </xf>
    <xf numFmtId="164" fontId="22" fillId="5" borderId="1" xfId="1" applyNumberFormat="1" applyFont="1" applyFill="1" applyBorder="1" applyAlignment="1">
      <alignment horizontal="center" vertical="center" wrapText="1"/>
    </xf>
    <xf numFmtId="43" fontId="24" fillId="45" borderId="1" xfId="1" applyNumberFormat="1" applyFont="1" applyFill="1" applyBorder="1" applyAlignment="1">
      <alignment horizontal="center" vertical="center" wrapText="1"/>
    </xf>
    <xf numFmtId="164" fontId="22" fillId="0" borderId="0" xfId="1" applyNumberFormat="1" applyFont="1" applyFill="1" applyBorder="1" applyAlignment="1">
      <alignment horizontal="center" vertical="center" wrapText="1"/>
    </xf>
    <xf numFmtId="43" fontId="23" fillId="0" borderId="0" xfId="0" applyNumberFormat="1" applyFont="1" applyFill="1" applyBorder="1" applyAlignment="1">
      <alignment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164" fontId="21" fillId="0" borderId="1" xfId="1" applyNumberFormat="1" applyFont="1" applyBorder="1" applyAlignment="1">
      <alignment vertical="center" wrapText="1"/>
    </xf>
    <xf numFmtId="10" fontId="21" fillId="5" borderId="1" xfId="2" applyNumberFormat="1" applyFont="1" applyFill="1" applyBorder="1" applyAlignment="1">
      <alignment vertical="center" wrapText="1"/>
    </xf>
    <xf numFmtId="165" fontId="21" fillId="46" borderId="1" xfId="0" applyNumberFormat="1" applyFont="1" applyFill="1" applyBorder="1" applyAlignment="1">
      <alignment vertical="center" wrapText="1"/>
    </xf>
    <xf numFmtId="43" fontId="21" fillId="48" borderId="1" xfId="1" applyFont="1" applyFill="1" applyBorder="1" applyAlignment="1">
      <alignment vertical="center" wrapText="1"/>
    </xf>
    <xf numFmtId="43" fontId="21" fillId="45" borderId="1" xfId="1" applyFont="1" applyFill="1" applyBorder="1" applyAlignment="1">
      <alignment vertical="center" wrapText="1"/>
    </xf>
    <xf numFmtId="43" fontId="21" fillId="12" borderId="1" xfId="1" applyFont="1" applyFill="1" applyBorder="1" applyAlignment="1">
      <alignment vertical="center" wrapText="1"/>
    </xf>
    <xf numFmtId="43" fontId="21" fillId="10" borderId="1" xfId="1" applyFont="1" applyFill="1" applyBorder="1" applyAlignment="1">
      <alignment vertical="center" wrapText="1"/>
    </xf>
    <xf numFmtId="0" fontId="25" fillId="5" borderId="1" xfId="0" applyFont="1" applyFill="1" applyBorder="1" applyAlignment="1">
      <alignment vertical="center" wrapText="1"/>
    </xf>
    <xf numFmtId="43" fontId="21" fillId="0" borderId="1" xfId="1" applyFont="1" applyBorder="1" applyAlignment="1">
      <alignment vertical="center" wrapText="1"/>
    </xf>
    <xf numFmtId="165" fontId="21" fillId="48" borderId="1" xfId="0" applyNumberFormat="1" applyFont="1" applyFill="1" applyBorder="1" applyAlignment="1">
      <alignment vertical="center" wrapText="1"/>
    </xf>
    <xf numFmtId="43" fontId="21" fillId="0" borderId="0" xfId="0" applyNumberFormat="1" applyFont="1" applyAlignment="1">
      <alignment vertical="center" wrapText="1"/>
    </xf>
    <xf numFmtId="165" fontId="21" fillId="47" borderId="1" xfId="0" applyNumberFormat="1" applyFont="1" applyFill="1" applyBorder="1" applyAlignment="1">
      <alignment vertical="center" wrapText="1"/>
    </xf>
    <xf numFmtId="43" fontId="21" fillId="44" borderId="1" xfId="1" applyFont="1" applyFill="1" applyBorder="1" applyAlignment="1">
      <alignment vertical="center" wrapText="1"/>
    </xf>
    <xf numFmtId="43" fontId="21" fillId="46" borderId="1" xfId="1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3" fontId="23" fillId="6" borderId="1" xfId="0" applyNumberFormat="1" applyFont="1" applyFill="1" applyBorder="1" applyAlignment="1">
      <alignment vertical="center" wrapText="1"/>
    </xf>
    <xf numFmtId="10" fontId="23" fillId="6" borderId="1" xfId="2" applyNumberFormat="1" applyFont="1" applyFill="1" applyBorder="1" applyAlignment="1">
      <alignment vertical="center" wrapText="1"/>
    </xf>
    <xf numFmtId="9" fontId="21" fillId="0" borderId="0" xfId="2" applyFont="1" applyAlignment="1">
      <alignment vertical="center" wrapText="1"/>
    </xf>
    <xf numFmtId="9" fontId="22" fillId="6" borderId="1" xfId="2" applyFont="1" applyFill="1" applyBorder="1" applyAlignment="1">
      <alignment horizontal="center" vertical="center" wrapText="1"/>
    </xf>
    <xf numFmtId="43" fontId="23" fillId="49" borderId="0" xfId="0" applyNumberFormat="1" applyFont="1" applyFill="1" applyAlignment="1">
      <alignment vertical="center" wrapText="1"/>
    </xf>
    <xf numFmtId="9" fontId="4" fillId="49" borderId="26" xfId="2" applyFont="1" applyFill="1" applyBorder="1" applyAlignment="1">
      <alignment horizontal="right" vertical="center" wrapText="1"/>
    </xf>
    <xf numFmtId="43" fontId="22" fillId="49" borderId="22" xfId="2" applyNumberFormat="1" applyFont="1" applyFill="1" applyBorder="1" applyAlignment="1">
      <alignment horizontal="right" vertical="center" wrapText="1"/>
    </xf>
    <xf numFmtId="9" fontId="21" fillId="49" borderId="28" xfId="2" applyFont="1" applyFill="1" applyBorder="1" applyAlignment="1">
      <alignment vertical="center" wrapText="1"/>
    </xf>
    <xf numFmtId="9" fontId="21" fillId="49" borderId="27" xfId="0" applyNumberFormat="1" applyFont="1" applyFill="1" applyBorder="1" applyAlignment="1">
      <alignment vertical="center" wrapText="1"/>
    </xf>
    <xf numFmtId="43" fontId="26" fillId="0" borderId="1" xfId="0" applyNumberFormat="1" applyFont="1" applyBorder="1" applyAlignment="1">
      <alignment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4" fontId="5" fillId="3" borderId="29" xfId="0" applyNumberFormat="1" applyFont="1" applyFill="1" applyBorder="1" applyAlignment="1">
      <alignment horizontal="right" vertical="center" wrapText="1"/>
    </xf>
    <xf numFmtId="4" fontId="5" fillId="3" borderId="30" xfId="0" applyNumberFormat="1" applyFont="1" applyFill="1" applyBorder="1" applyAlignment="1">
      <alignment horizontal="right" vertical="center" wrapText="1"/>
    </xf>
    <xf numFmtId="4" fontId="5" fillId="2" borderId="30" xfId="0" applyNumberFormat="1" applyFont="1" applyFill="1" applyBorder="1" applyAlignment="1">
      <alignment horizontal="right" vertical="center" wrapText="1"/>
    </xf>
    <xf numFmtId="4" fontId="5" fillId="3" borderId="31" xfId="0" applyNumberFormat="1" applyFont="1" applyFill="1" applyBorder="1" applyAlignment="1">
      <alignment horizontal="right" vertical="center" wrapText="1"/>
    </xf>
    <xf numFmtId="43" fontId="1" fillId="3" borderId="32" xfId="1" applyFont="1" applyFill="1" applyBorder="1" applyAlignment="1">
      <alignment horizontal="right" vertical="center" wrapText="1"/>
    </xf>
    <xf numFmtId="9" fontId="0" fillId="0" borderId="26" xfId="2" applyFont="1" applyBorder="1" applyAlignment="1">
      <alignment vertical="center"/>
    </xf>
    <xf numFmtId="9" fontId="0" fillId="0" borderId="28" xfId="2" applyFont="1" applyBorder="1" applyAlignment="1">
      <alignment vertical="center"/>
    </xf>
    <xf numFmtId="9" fontId="0" fillId="0" borderId="34" xfId="2" applyFont="1" applyBorder="1" applyAlignment="1">
      <alignment vertical="center"/>
    </xf>
    <xf numFmtId="9" fontId="0" fillId="0" borderId="33" xfId="2" applyFont="1" applyBorder="1" applyAlignment="1">
      <alignment vertical="center"/>
    </xf>
    <xf numFmtId="164" fontId="21" fillId="5" borderId="1" xfId="1" applyNumberFormat="1" applyFont="1" applyFill="1" applyBorder="1" applyAlignment="1">
      <alignment horizontal="center" vertical="center" wrapText="1"/>
    </xf>
    <xf numFmtId="43" fontId="22" fillId="10" borderId="1" xfId="1" applyFont="1" applyFill="1" applyBorder="1" applyAlignment="1">
      <alignment horizontal="center" vertical="center" wrapText="1"/>
    </xf>
    <xf numFmtId="43" fontId="22" fillId="8" borderId="1" xfId="1" applyFont="1" applyFill="1" applyBorder="1" applyAlignment="1">
      <alignment horizontal="center" vertical="center" wrapText="1"/>
    </xf>
    <xf numFmtId="43" fontId="22" fillId="6" borderId="24" xfId="0" applyNumberFormat="1" applyFont="1" applyFill="1" applyBorder="1" applyAlignment="1">
      <alignment vertical="center" wrapText="1"/>
    </xf>
    <xf numFmtId="43" fontId="21" fillId="45" borderId="12" xfId="1" applyFont="1" applyFill="1" applyBorder="1" applyAlignment="1">
      <alignment vertical="center" wrapText="1"/>
    </xf>
    <xf numFmtId="9" fontId="22" fillId="6" borderId="2" xfId="2" applyFont="1" applyFill="1" applyBorder="1" applyAlignment="1">
      <alignment horizontal="center" vertical="center" wrapText="1"/>
    </xf>
    <xf numFmtId="43" fontId="22" fillId="50" borderId="8" xfId="0" applyNumberFormat="1" applyFont="1" applyFill="1" applyBorder="1" applyAlignment="1">
      <alignment vertical="center" wrapText="1"/>
    </xf>
    <xf numFmtId="43" fontId="22" fillId="50" borderId="9" xfId="0" applyNumberFormat="1" applyFont="1" applyFill="1" applyBorder="1" applyAlignment="1">
      <alignment vertical="center" wrapText="1"/>
    </xf>
    <xf numFmtId="43" fontId="22" fillId="50" borderId="10" xfId="0" applyNumberFormat="1" applyFont="1" applyFill="1" applyBorder="1" applyAlignment="1">
      <alignment vertical="center" wrapText="1"/>
    </xf>
    <xf numFmtId="10" fontId="23" fillId="6" borderId="22" xfId="2" applyNumberFormat="1" applyFont="1" applyFill="1" applyBorder="1" applyAlignment="1">
      <alignment vertical="center" wrapText="1"/>
    </xf>
    <xf numFmtId="43" fontId="22" fillId="52" borderId="33" xfId="0" applyNumberFormat="1" applyFont="1" applyFill="1" applyBorder="1" applyAlignment="1">
      <alignment vertical="center" wrapText="1"/>
    </xf>
    <xf numFmtId="43" fontId="22" fillId="53" borderId="1" xfId="0" applyNumberFormat="1" applyFont="1" applyFill="1" applyBorder="1" applyAlignment="1">
      <alignment vertical="center" wrapText="1"/>
    </xf>
    <xf numFmtId="43" fontId="22" fillId="53" borderId="22" xfId="1" applyFont="1" applyFill="1" applyBorder="1" applyAlignment="1">
      <alignment vertical="center" wrapText="1"/>
    </xf>
    <xf numFmtId="43" fontId="22" fillId="12" borderId="24" xfId="1" applyFont="1" applyFill="1" applyBorder="1" applyAlignment="1">
      <alignment vertical="center" wrapText="1"/>
    </xf>
    <xf numFmtId="43" fontId="22" fillId="51" borderId="8" xfId="1" applyFont="1" applyFill="1" applyBorder="1" applyAlignment="1">
      <alignment vertical="center" wrapText="1"/>
    </xf>
    <xf numFmtId="43" fontId="22" fillId="51" borderId="9" xfId="1" applyFont="1" applyFill="1" applyBorder="1" applyAlignment="1">
      <alignment vertical="center" wrapText="1"/>
    </xf>
    <xf numFmtId="43" fontId="22" fillId="51" borderId="10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8" fontId="0" fillId="0" borderId="1" xfId="0" applyNumberFormat="1" applyBorder="1" applyAlignment="1">
      <alignment wrapText="1"/>
    </xf>
    <xf numFmtId="166" fontId="0" fillId="0" borderId="0" xfId="0" applyNumberFormat="1" applyAlignment="1">
      <alignment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21" fillId="46" borderId="1" xfId="0" applyFont="1" applyFill="1" applyBorder="1" applyAlignment="1">
      <alignment horizontal="center" vertical="center" wrapText="1"/>
    </xf>
    <xf numFmtId="0" fontId="25" fillId="46" borderId="1" xfId="0" applyFont="1" applyFill="1" applyBorder="1" applyAlignment="1">
      <alignment vertical="center" wrapText="1"/>
    </xf>
    <xf numFmtId="164" fontId="21" fillId="46" borderId="1" xfId="1" applyNumberFormat="1" applyFont="1" applyFill="1" applyBorder="1" applyAlignment="1">
      <alignment vertical="center" wrapText="1"/>
    </xf>
    <xf numFmtId="0" fontId="0" fillId="46" borderId="1" xfId="0" applyFill="1" applyBorder="1" applyAlignment="1">
      <alignment horizontal="center" wrapText="1"/>
    </xf>
    <xf numFmtId="2" fontId="0" fillId="46" borderId="1" xfId="0" applyNumberFormat="1" applyFill="1" applyBorder="1" applyAlignment="1">
      <alignment horizontal="center" vertical="center" wrapText="1"/>
    </xf>
    <xf numFmtId="8" fontId="0" fillId="46" borderId="1" xfId="0" applyNumberFormat="1" applyFill="1" applyBorder="1" applyAlignment="1">
      <alignment wrapText="1"/>
    </xf>
    <xf numFmtId="0" fontId="0" fillId="46" borderId="1" xfId="0" applyFill="1" applyBorder="1" applyAlignment="1">
      <alignment horizontal="center" vertical="center" wrapText="1"/>
    </xf>
    <xf numFmtId="0" fontId="21" fillId="5" borderId="1" xfId="2" applyNumberFormat="1" applyFont="1" applyFill="1" applyBorder="1" applyAlignment="1">
      <alignment vertical="center" wrapText="1"/>
    </xf>
    <xf numFmtId="0" fontId="22" fillId="5" borderId="0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2" fillId="5" borderId="22" xfId="0" applyFont="1" applyFill="1" applyBorder="1" applyAlignment="1">
      <alignment horizontal="center" vertical="center" wrapText="1"/>
    </xf>
    <xf numFmtId="0" fontId="22" fillId="5" borderId="25" xfId="0" applyFont="1" applyFill="1" applyBorder="1" applyAlignment="1">
      <alignment horizontal="center" vertical="center" wrapText="1"/>
    </xf>
    <xf numFmtId="0" fontId="22" fillId="5" borderId="24" xfId="0" applyFont="1" applyFill="1" applyBorder="1" applyAlignment="1">
      <alignment horizontal="center" vertical="center" wrapText="1"/>
    </xf>
    <xf numFmtId="0" fontId="22" fillId="45" borderId="1" xfId="0" applyFont="1" applyFill="1" applyBorder="1" applyAlignment="1">
      <alignment horizontal="center" vertical="center" wrapText="1"/>
    </xf>
    <xf numFmtId="0" fontId="22" fillId="45" borderId="12" xfId="0" applyFont="1" applyFill="1" applyBorder="1" applyAlignment="1">
      <alignment horizontal="center" vertical="center" wrapText="1"/>
    </xf>
    <xf numFmtId="0" fontId="22" fillId="45" borderId="23" xfId="0" applyFont="1" applyFill="1" applyBorder="1" applyAlignment="1">
      <alignment horizontal="center" vertical="center" wrapText="1"/>
    </xf>
    <xf numFmtId="0" fontId="22" fillId="45" borderId="2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64" fontId="22" fillId="7" borderId="12" xfId="1" applyNumberFormat="1" applyFont="1" applyFill="1" applyBorder="1" applyAlignment="1">
      <alignment horizontal="center" vertical="center" wrapText="1"/>
    </xf>
    <xf numFmtId="164" fontId="22" fillId="7" borderId="2" xfId="1" applyNumberFormat="1" applyFont="1" applyFill="1" applyBorder="1" applyAlignment="1">
      <alignment horizontal="center" vertical="center" wrapText="1"/>
    </xf>
    <xf numFmtId="164" fontId="22" fillId="9" borderId="12" xfId="1" applyNumberFormat="1" applyFont="1" applyFill="1" applyBorder="1" applyAlignment="1">
      <alignment horizontal="center" vertical="center" wrapText="1"/>
    </xf>
    <xf numFmtId="164" fontId="22" fillId="9" borderId="2" xfId="1" applyNumberFormat="1" applyFont="1" applyFill="1" applyBorder="1" applyAlignment="1">
      <alignment horizontal="center" vertical="center" wrapText="1"/>
    </xf>
    <xf numFmtId="164" fontId="22" fillId="10" borderId="12" xfId="1" applyNumberFormat="1" applyFont="1" applyFill="1" applyBorder="1" applyAlignment="1">
      <alignment horizontal="center" vertical="center" wrapText="1"/>
    </xf>
    <xf numFmtId="164" fontId="22" fillId="10" borderId="2" xfId="1" applyNumberFormat="1" applyFont="1" applyFill="1" applyBorder="1" applyAlignment="1">
      <alignment horizontal="center" vertical="center" wrapText="1"/>
    </xf>
    <xf numFmtId="0" fontId="23" fillId="6" borderId="22" xfId="0" applyFont="1" applyFill="1" applyBorder="1" applyAlignment="1">
      <alignment horizontal="left" vertical="center" wrapText="1"/>
    </xf>
    <xf numFmtId="0" fontId="23" fillId="6" borderId="25" xfId="0" applyFont="1" applyFill="1" applyBorder="1" applyAlignment="1">
      <alignment horizontal="left" vertical="center" wrapText="1"/>
    </xf>
    <xf numFmtId="0" fontId="23" fillId="6" borderId="24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2" fillId="6" borderId="12" xfId="3" applyFont="1" applyFill="1" applyBorder="1" applyAlignment="1">
      <alignment horizontal="center" vertical="center" wrapText="1"/>
    </xf>
    <xf numFmtId="0" fontId="22" fillId="6" borderId="2" xfId="3" applyFont="1" applyFill="1" applyBorder="1" applyAlignment="1">
      <alignment horizontal="center" vertical="center" wrapText="1"/>
    </xf>
    <xf numFmtId="164" fontId="22" fillId="2" borderId="12" xfId="1" applyNumberFormat="1" applyFont="1" applyFill="1" applyBorder="1" applyAlignment="1">
      <alignment horizontal="center" vertical="center" wrapText="1"/>
    </xf>
    <xf numFmtId="164" fontId="22" fillId="2" borderId="2" xfId="1" applyNumberFormat="1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43" fontId="22" fillId="10" borderId="1" xfId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164" fontId="22" fillId="5" borderId="1" xfId="1" applyNumberFormat="1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43" fontId="23" fillId="11" borderId="1" xfId="1" applyFont="1" applyFill="1" applyBorder="1" applyAlignment="1">
      <alignment horizontal="center" vertical="center" wrapText="1"/>
    </xf>
    <xf numFmtId="43" fontId="26" fillId="5" borderId="1" xfId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2" fillId="6" borderId="1" xfId="3" applyFont="1" applyFill="1" applyBorder="1" applyAlignment="1">
      <alignment horizontal="center" vertical="center" wrapText="1"/>
    </xf>
    <xf numFmtId="164" fontId="22" fillId="2" borderId="1" xfId="1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</cellXfs>
  <cellStyles count="45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Neutro" xfId="11" builtinId="28" customBuiltin="1"/>
    <cellStyle name="Normal" xfId="0" builtinId="0"/>
    <cellStyle name="Normal_ESTIMATIVAS MUNICIPAIS 2011" xfId="3" xr:uid="{00000000-0005-0000-0000-000020000000}"/>
    <cellStyle name="Nota" xfId="18" builtinId="10" customBuiltin="1"/>
    <cellStyle name="Porcentagem" xfId="2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1" builtinId="3"/>
  </cellStyles>
  <dxfs count="0"/>
  <tableStyles count="0" defaultTableStyle="TableStyleMedium2" defaultPivotStyle="PivotStyleLight16"/>
  <colors>
    <mruColors>
      <color rgb="FFCCCCFF"/>
      <color rgb="FFFFCCFF"/>
      <color rgb="FFECE0E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70"/>
  <sheetViews>
    <sheetView tabSelected="1" view="pageBreakPreview" topLeftCell="K141" zoomScale="120" zoomScaleNormal="100" zoomScaleSheetLayoutView="120" workbookViewId="0">
      <selection activeCell="V155" sqref="V155"/>
    </sheetView>
  </sheetViews>
  <sheetFormatPr defaultColWidth="13.5703125" defaultRowHeight="12.75" x14ac:dyDescent="0.25"/>
  <cols>
    <col min="1" max="1" width="5.5703125" style="15" customWidth="1"/>
    <col min="2" max="2" width="8.140625" style="15" customWidth="1"/>
    <col min="3" max="3" width="19.140625" style="15" customWidth="1"/>
    <col min="4" max="4" width="12.85546875" style="15" bestFit="1" customWidth="1"/>
    <col min="5" max="5" width="9.7109375" style="15" customWidth="1"/>
    <col min="6" max="6" width="6.28515625" style="15" bestFit="1" customWidth="1"/>
    <col min="7" max="7" width="10.5703125" style="15" bestFit="1" customWidth="1"/>
    <col min="8" max="8" width="11" style="15" bestFit="1" customWidth="1"/>
    <col min="9" max="9" width="13.7109375" style="15" customWidth="1"/>
    <col min="10" max="12" width="11.28515625" style="15" bestFit="1" customWidth="1"/>
    <col min="13" max="13" width="8.5703125" style="15" bestFit="1" customWidth="1"/>
    <col min="14" max="16" width="11.28515625" style="15" bestFit="1" customWidth="1"/>
    <col min="17" max="17" width="12.85546875" style="15" bestFit="1" customWidth="1"/>
    <col min="18" max="18" width="11.85546875" style="15" bestFit="1" customWidth="1"/>
    <col min="19" max="19" width="12.42578125" style="15" customWidth="1"/>
    <col min="20" max="20" width="14.140625" style="15" customWidth="1"/>
    <col min="21" max="21" width="11.28515625" style="15" customWidth="1"/>
    <col min="22" max="26" width="13.5703125" style="15"/>
    <col min="27" max="27" width="15" style="15" bestFit="1" customWidth="1"/>
    <col min="28" max="16384" width="13.5703125" style="15"/>
  </cols>
  <sheetData>
    <row r="1" spans="1:27" x14ac:dyDescent="0.25">
      <c r="A1" s="14"/>
      <c r="B1" s="108" t="s">
        <v>179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7" x14ac:dyDescent="0.25">
      <c r="A2" s="14"/>
      <c r="B2" s="109" t="s">
        <v>180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7" x14ac:dyDescent="0.25">
      <c r="A3" s="14"/>
      <c r="B3" s="14"/>
      <c r="C3" s="14"/>
      <c r="D3" s="14"/>
      <c r="E3" s="14"/>
      <c r="F3" s="14"/>
      <c r="G3" s="14"/>
      <c r="H3" s="14"/>
      <c r="I3" s="110" t="s">
        <v>198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2"/>
    </row>
    <row r="4" spans="1:27" x14ac:dyDescent="0.25">
      <c r="A4" s="14"/>
      <c r="B4" s="14"/>
      <c r="C4" s="14"/>
      <c r="D4" s="14"/>
      <c r="E4" s="14"/>
      <c r="F4" s="14"/>
      <c r="G4" s="14"/>
      <c r="H4" s="14"/>
      <c r="I4" s="114" t="s">
        <v>204</v>
      </c>
      <c r="J4" s="113" t="s">
        <v>183</v>
      </c>
      <c r="K4" s="113"/>
      <c r="L4" s="113"/>
      <c r="M4" s="113"/>
      <c r="N4" s="113" t="s">
        <v>187</v>
      </c>
      <c r="O4" s="113"/>
      <c r="P4" s="113" t="s">
        <v>188</v>
      </c>
      <c r="Q4" s="113"/>
      <c r="R4" s="113"/>
      <c r="S4" s="113"/>
      <c r="T4" s="117" t="s">
        <v>197</v>
      </c>
    </row>
    <row r="5" spans="1:27" s="20" customFormat="1" ht="25.5" x14ac:dyDescent="0.25">
      <c r="A5" s="16"/>
      <c r="B5" s="16"/>
      <c r="C5" s="16"/>
      <c r="D5" s="118" t="s">
        <v>203</v>
      </c>
      <c r="E5" s="118"/>
      <c r="F5" s="17" t="s">
        <v>183</v>
      </c>
      <c r="G5" s="18" t="s">
        <v>185</v>
      </c>
      <c r="H5" s="19" t="s">
        <v>186</v>
      </c>
      <c r="I5" s="115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7"/>
    </row>
    <row r="6" spans="1:27" ht="38.25" x14ac:dyDescent="0.25">
      <c r="A6" s="14"/>
      <c r="B6" s="128" t="s">
        <v>79</v>
      </c>
      <c r="C6" s="129" t="s">
        <v>176</v>
      </c>
      <c r="D6" s="131" t="s">
        <v>199</v>
      </c>
      <c r="E6" s="131" t="s">
        <v>177</v>
      </c>
      <c r="F6" s="119" t="s">
        <v>184</v>
      </c>
      <c r="G6" s="121" t="s">
        <v>185</v>
      </c>
      <c r="H6" s="123" t="s">
        <v>205</v>
      </c>
      <c r="I6" s="115"/>
      <c r="J6" s="21" t="s">
        <v>214</v>
      </c>
      <c r="K6" s="22" t="s">
        <v>213</v>
      </c>
      <c r="L6" s="23" t="s">
        <v>212</v>
      </c>
      <c r="M6" s="24" t="s">
        <v>196</v>
      </c>
      <c r="N6" s="24" t="s">
        <v>210</v>
      </c>
      <c r="O6" s="24" t="s">
        <v>211</v>
      </c>
      <c r="P6" s="25" t="s">
        <v>209</v>
      </c>
      <c r="Q6" s="26" t="s">
        <v>208</v>
      </c>
      <c r="R6" s="22" t="s">
        <v>207</v>
      </c>
      <c r="S6" s="27" t="s">
        <v>206</v>
      </c>
      <c r="T6" s="117"/>
    </row>
    <row r="7" spans="1:27" x14ac:dyDescent="0.25">
      <c r="A7" s="14"/>
      <c r="B7" s="128"/>
      <c r="C7" s="130"/>
      <c r="D7" s="132"/>
      <c r="E7" s="132"/>
      <c r="F7" s="120"/>
      <c r="G7" s="122"/>
      <c r="H7" s="124"/>
      <c r="I7" s="116"/>
      <c r="J7" s="28">
        <v>1.1200000000000001</v>
      </c>
      <c r="K7" s="28">
        <v>0.7</v>
      </c>
      <c r="L7" s="28">
        <v>0.3</v>
      </c>
      <c r="M7" s="28">
        <v>0.25</v>
      </c>
      <c r="N7" s="28">
        <v>1.5</v>
      </c>
      <c r="O7" s="28">
        <v>0.75</v>
      </c>
      <c r="P7" s="28">
        <v>2.4700000000000002</v>
      </c>
      <c r="Q7" s="28">
        <v>1.85</v>
      </c>
      <c r="R7" s="28">
        <v>1.23</v>
      </c>
      <c r="S7" s="28">
        <v>0.62</v>
      </c>
      <c r="T7" s="117"/>
      <c r="V7" s="29"/>
      <c r="W7" s="29"/>
      <c r="X7" s="29"/>
      <c r="Y7" s="29"/>
      <c r="Z7" s="29"/>
      <c r="AA7" s="30"/>
    </row>
    <row r="8" spans="1:27" x14ac:dyDescent="0.25">
      <c r="A8" s="16"/>
      <c r="B8" s="31">
        <v>1</v>
      </c>
      <c r="C8" s="32" t="s">
        <v>80</v>
      </c>
      <c r="D8" s="33">
        <v>2579</v>
      </c>
      <c r="E8" s="34">
        <f>D8/D$147</f>
        <v>1.6396819563777208E-3</v>
      </c>
      <c r="F8" s="35">
        <v>0.66500000000000004</v>
      </c>
      <c r="G8" s="34"/>
      <c r="H8" s="36">
        <v>3955.02</v>
      </c>
      <c r="I8" s="37">
        <f>$A$160*E8</f>
        <v>1871.0141043226008</v>
      </c>
      <c r="J8" s="37">
        <f>D8*$J$7</f>
        <v>2888.4800000000005</v>
      </c>
      <c r="K8" s="37"/>
      <c r="L8" s="37"/>
      <c r="M8" s="37"/>
      <c r="N8" s="37"/>
      <c r="O8" s="37"/>
      <c r="P8" s="37"/>
      <c r="Q8" s="37"/>
      <c r="R8" s="37">
        <f>D8*$R$7</f>
        <v>3172.17</v>
      </c>
      <c r="S8" s="37"/>
      <c r="T8" s="38">
        <f t="shared" ref="T8:T39" si="0">SUM(I8:S8)</f>
        <v>7931.6641043226009</v>
      </c>
      <c r="U8" s="15">
        <v>1285.83</v>
      </c>
    </row>
    <row r="9" spans="1:27" x14ac:dyDescent="0.25">
      <c r="A9" s="16"/>
      <c r="B9" s="31">
        <v>2</v>
      </c>
      <c r="C9" s="32" t="s">
        <v>81</v>
      </c>
      <c r="D9" s="33">
        <v>6733</v>
      </c>
      <c r="E9" s="34">
        <f t="shared" ref="E9:E39" si="1">D9/D$147</f>
        <v>4.2807206716910405E-3</v>
      </c>
      <c r="F9" s="35">
        <v>0.65700000000000003</v>
      </c>
      <c r="G9" s="34"/>
      <c r="H9" s="39">
        <v>6921.13</v>
      </c>
      <c r="I9" s="37">
        <f t="shared" ref="I9:I39" si="2">$A$160*E9</f>
        <v>4884.6599319131719</v>
      </c>
      <c r="J9" s="37">
        <f>D9*$J$7</f>
        <v>7540.9600000000009</v>
      </c>
      <c r="K9" s="37"/>
      <c r="L9" s="37"/>
      <c r="M9" s="37"/>
      <c r="N9" s="37"/>
      <c r="O9" s="37"/>
      <c r="P9" s="37"/>
      <c r="Q9" s="37">
        <f>D9*$Q$7</f>
        <v>12456.050000000001</v>
      </c>
      <c r="R9" s="37"/>
      <c r="S9" s="37"/>
      <c r="T9" s="38">
        <f t="shared" si="0"/>
        <v>24881.669931913173</v>
      </c>
    </row>
    <row r="10" spans="1:27" ht="25.5" x14ac:dyDescent="0.25">
      <c r="A10" s="16"/>
      <c r="B10" s="31">
        <v>3</v>
      </c>
      <c r="C10" s="32" t="s">
        <v>82</v>
      </c>
      <c r="D10" s="33">
        <v>5390</v>
      </c>
      <c r="E10" s="34">
        <f t="shared" si="1"/>
        <v>3.426865352801828E-3</v>
      </c>
      <c r="F10" s="35">
        <v>0.66300000000000003</v>
      </c>
      <c r="G10" s="34"/>
      <c r="H10" s="36">
        <v>3673.47</v>
      </c>
      <c r="I10" s="37">
        <f t="shared" si="2"/>
        <v>3910.3396751837217</v>
      </c>
      <c r="J10" s="37">
        <f>D10*$J$7</f>
        <v>6036.8</v>
      </c>
      <c r="K10" s="37"/>
      <c r="L10" s="37"/>
      <c r="M10" s="37"/>
      <c r="N10" s="37"/>
      <c r="O10" s="37"/>
      <c r="P10" s="37"/>
      <c r="Q10" s="37"/>
      <c r="R10" s="37">
        <f>D10*$R$7</f>
        <v>6629.7</v>
      </c>
      <c r="S10" s="37"/>
      <c r="T10" s="38">
        <f t="shared" si="0"/>
        <v>16576.839675183721</v>
      </c>
    </row>
    <row r="11" spans="1:27" x14ac:dyDescent="0.25">
      <c r="A11" s="16"/>
      <c r="B11" s="31">
        <v>4</v>
      </c>
      <c r="C11" s="40" t="s">
        <v>36</v>
      </c>
      <c r="D11" s="33">
        <v>7055</v>
      </c>
      <c r="E11" s="34">
        <f t="shared" si="1"/>
        <v>4.4854424979623182E-3</v>
      </c>
      <c r="F11" s="35">
        <v>0.63600000000000001</v>
      </c>
      <c r="G11" s="34"/>
      <c r="H11" s="41">
        <v>1856.84</v>
      </c>
      <c r="I11" s="37">
        <f t="shared" si="2"/>
        <v>5118.2646397812905</v>
      </c>
      <c r="J11" s="37">
        <f>D11*$J$7</f>
        <v>7901.6</v>
      </c>
      <c r="K11" s="37"/>
      <c r="L11" s="37"/>
      <c r="M11" s="37"/>
      <c r="N11" s="37"/>
      <c r="O11" s="37"/>
      <c r="P11" s="37"/>
      <c r="Q11" s="37"/>
      <c r="R11" s="37"/>
      <c r="S11" s="37">
        <f>D11*$S$7</f>
        <v>4374.1000000000004</v>
      </c>
      <c r="T11" s="38">
        <f t="shared" si="0"/>
        <v>17393.96463978129</v>
      </c>
    </row>
    <row r="12" spans="1:27" x14ac:dyDescent="0.25">
      <c r="A12" s="16"/>
      <c r="B12" s="31">
        <v>5</v>
      </c>
      <c r="C12" s="40" t="s">
        <v>37</v>
      </c>
      <c r="D12" s="33">
        <v>8412</v>
      </c>
      <c r="E12" s="34">
        <f t="shared" si="1"/>
        <v>5.348198765819847E-3</v>
      </c>
      <c r="F12" s="42">
        <v>0.70799999999999996</v>
      </c>
      <c r="G12" s="34"/>
      <c r="H12" s="39">
        <v>6918.69</v>
      </c>
      <c r="I12" s="37">
        <f t="shared" si="2"/>
        <v>6102.7416229397895</v>
      </c>
      <c r="J12" s="37"/>
      <c r="K12" s="37">
        <f>D12*$K$7</f>
        <v>5888.4</v>
      </c>
      <c r="L12" s="37"/>
      <c r="M12" s="37"/>
      <c r="N12" s="37"/>
      <c r="O12" s="37"/>
      <c r="P12" s="37"/>
      <c r="Q12" s="37">
        <f>D12*$Q$7</f>
        <v>15562.2</v>
      </c>
      <c r="R12" s="37"/>
      <c r="S12" s="37"/>
      <c r="T12" s="38">
        <f t="shared" si="0"/>
        <v>27553.341622939792</v>
      </c>
    </row>
    <row r="13" spans="1:27" x14ac:dyDescent="0.25">
      <c r="A13" s="16"/>
      <c r="B13" s="31">
        <v>6</v>
      </c>
      <c r="C13" s="32" t="s">
        <v>83</v>
      </c>
      <c r="D13" s="33">
        <v>9549</v>
      </c>
      <c r="E13" s="34">
        <f t="shared" si="1"/>
        <v>6.0710829784609748E-3</v>
      </c>
      <c r="F13" s="35">
        <v>0.67100000000000004</v>
      </c>
      <c r="G13" s="34"/>
      <c r="H13" s="39">
        <v>7613.36</v>
      </c>
      <c r="I13" s="37">
        <f t="shared" si="2"/>
        <v>6927.6129050703821</v>
      </c>
      <c r="J13" s="37">
        <f t="shared" ref="J13:J18" si="3">D13*$J$7</f>
        <v>10694.880000000001</v>
      </c>
      <c r="K13" s="37"/>
      <c r="L13" s="37"/>
      <c r="M13" s="37"/>
      <c r="N13" s="37"/>
      <c r="O13" s="37"/>
      <c r="P13" s="37"/>
      <c r="Q13" s="37">
        <f>D13*$Q$7</f>
        <v>17665.650000000001</v>
      </c>
      <c r="R13" s="37"/>
      <c r="S13" s="37"/>
      <c r="T13" s="38">
        <f t="shared" si="0"/>
        <v>35288.142905070388</v>
      </c>
    </row>
    <row r="14" spans="1:27" x14ac:dyDescent="0.25">
      <c r="A14" s="16"/>
      <c r="B14" s="31">
        <v>7</v>
      </c>
      <c r="C14" s="40" t="s">
        <v>38</v>
      </c>
      <c r="D14" s="33">
        <v>3433</v>
      </c>
      <c r="E14" s="34">
        <f t="shared" si="1"/>
        <v>2.1826398434450231E-3</v>
      </c>
      <c r="F14" s="35">
        <v>0.64800000000000002</v>
      </c>
      <c r="G14" s="34"/>
      <c r="H14" s="36">
        <v>4922.8100000000004</v>
      </c>
      <c r="I14" s="37">
        <f t="shared" si="2"/>
        <v>2490.5744164945668</v>
      </c>
      <c r="J14" s="37">
        <f t="shared" si="3"/>
        <v>3844.9600000000005</v>
      </c>
      <c r="K14" s="37"/>
      <c r="L14" s="37"/>
      <c r="M14" s="37"/>
      <c r="N14" s="37"/>
      <c r="O14" s="37"/>
      <c r="P14" s="37"/>
      <c r="Q14" s="37"/>
      <c r="R14" s="37">
        <f>D14*$R$7</f>
        <v>4222.59</v>
      </c>
      <c r="S14" s="37"/>
      <c r="T14" s="38">
        <f t="shared" si="0"/>
        <v>10558.124416494567</v>
      </c>
    </row>
    <row r="15" spans="1:27" ht="25.5" x14ac:dyDescent="0.25">
      <c r="A15" s="16"/>
      <c r="B15" s="31">
        <v>8</v>
      </c>
      <c r="C15" s="32" t="s">
        <v>84</v>
      </c>
      <c r="D15" s="33">
        <v>4795</v>
      </c>
      <c r="E15" s="34">
        <f t="shared" si="1"/>
        <v>3.0485750216483793E-3</v>
      </c>
      <c r="F15" s="35">
        <v>0.65100000000000002</v>
      </c>
      <c r="G15" s="34"/>
      <c r="H15" s="41">
        <v>2377.48</v>
      </c>
      <c r="I15" s="37">
        <f t="shared" si="2"/>
        <v>3478.6788019491546</v>
      </c>
      <c r="J15" s="37">
        <f t="shared" si="3"/>
        <v>5370.4000000000005</v>
      </c>
      <c r="K15" s="37"/>
      <c r="L15" s="37"/>
      <c r="M15" s="37"/>
      <c r="N15" s="37"/>
      <c r="O15" s="37"/>
      <c r="P15" s="37"/>
      <c r="Q15" s="37"/>
      <c r="R15" s="37"/>
      <c r="S15" s="37">
        <f>D15*$S$7</f>
        <v>2972.9</v>
      </c>
      <c r="T15" s="38">
        <f t="shared" si="0"/>
        <v>11821.978801949155</v>
      </c>
      <c r="U15" s="43"/>
    </row>
    <row r="16" spans="1:27" x14ac:dyDescent="0.25">
      <c r="A16" s="16"/>
      <c r="B16" s="31">
        <v>9</v>
      </c>
      <c r="C16" s="40" t="s">
        <v>39</v>
      </c>
      <c r="D16" s="33">
        <v>5758</v>
      </c>
      <c r="E16" s="34">
        <f t="shared" si="1"/>
        <v>3.6608331542547171E-3</v>
      </c>
      <c r="F16" s="35">
        <v>0.59299999999999997</v>
      </c>
      <c r="G16" s="34"/>
      <c r="H16" s="39">
        <v>5661.69</v>
      </c>
      <c r="I16" s="37">
        <f t="shared" si="2"/>
        <v>4177.3164841758571</v>
      </c>
      <c r="J16" s="37">
        <f t="shared" si="3"/>
        <v>6448.9600000000009</v>
      </c>
      <c r="K16" s="37"/>
      <c r="L16" s="37"/>
      <c r="M16" s="37"/>
      <c r="N16" s="37"/>
      <c r="O16" s="37"/>
      <c r="P16" s="37"/>
      <c r="Q16" s="37">
        <f>D16*$Q$7</f>
        <v>10652.300000000001</v>
      </c>
      <c r="R16" s="37"/>
      <c r="S16" s="37"/>
      <c r="T16" s="38">
        <f t="shared" si="0"/>
        <v>21278.576484175857</v>
      </c>
    </row>
    <row r="17" spans="1:20" x14ac:dyDescent="0.25">
      <c r="A17" s="16"/>
      <c r="B17" s="31">
        <v>10</v>
      </c>
      <c r="C17" s="32" t="s">
        <v>85</v>
      </c>
      <c r="D17" s="33">
        <v>7086</v>
      </c>
      <c r="E17" s="34">
        <f t="shared" si="1"/>
        <v>4.5051517421064481E-3</v>
      </c>
      <c r="F17" s="35">
        <v>0.63900000000000001</v>
      </c>
      <c r="G17" s="34"/>
      <c r="H17" s="41">
        <v>1030.2</v>
      </c>
      <c r="I17" s="37">
        <f t="shared" si="2"/>
        <v>5140.7545340170418</v>
      </c>
      <c r="J17" s="37">
        <f t="shared" si="3"/>
        <v>7936.3200000000006</v>
      </c>
      <c r="K17" s="37"/>
      <c r="L17" s="37"/>
      <c r="M17" s="37"/>
      <c r="N17" s="37"/>
      <c r="O17" s="37"/>
      <c r="P17" s="37"/>
      <c r="Q17" s="37"/>
      <c r="R17" s="37"/>
      <c r="S17" s="37">
        <f>D17*$S$7</f>
        <v>4393.32</v>
      </c>
      <c r="T17" s="38">
        <f t="shared" si="0"/>
        <v>17470.394534017043</v>
      </c>
    </row>
    <row r="18" spans="1:20" x14ac:dyDescent="0.25">
      <c r="A18" s="16"/>
      <c r="B18" s="31">
        <v>11</v>
      </c>
      <c r="C18" s="40" t="s">
        <v>40</v>
      </c>
      <c r="D18" s="33">
        <v>8517</v>
      </c>
      <c r="E18" s="34">
        <f t="shared" si="1"/>
        <v>5.414955883082221E-3</v>
      </c>
      <c r="F18" s="35">
        <v>0.67500000000000004</v>
      </c>
      <c r="G18" s="34"/>
      <c r="H18" s="39">
        <v>6539.86</v>
      </c>
      <c r="I18" s="37">
        <f t="shared" si="2"/>
        <v>6178.9170711576553</v>
      </c>
      <c r="J18" s="37">
        <f t="shared" si="3"/>
        <v>9539.0400000000009</v>
      </c>
      <c r="K18" s="37"/>
      <c r="L18" s="37"/>
      <c r="M18" s="37"/>
      <c r="N18" s="37"/>
      <c r="O18" s="37"/>
      <c r="P18" s="37"/>
      <c r="Q18" s="37">
        <f>D18*$Q$7</f>
        <v>15756.45</v>
      </c>
      <c r="R18" s="37"/>
      <c r="S18" s="37"/>
      <c r="T18" s="38">
        <f t="shared" si="0"/>
        <v>31474.407071157657</v>
      </c>
    </row>
    <row r="19" spans="1:20" x14ac:dyDescent="0.25">
      <c r="A19" s="16"/>
      <c r="B19" s="31">
        <v>12</v>
      </c>
      <c r="C19" s="32" t="s">
        <v>86</v>
      </c>
      <c r="D19" s="33">
        <v>180470</v>
      </c>
      <c r="E19" s="34">
        <f t="shared" si="1"/>
        <v>0.11473959002229052</v>
      </c>
      <c r="F19" s="44">
        <v>0.752</v>
      </c>
      <c r="G19" s="70">
        <v>10</v>
      </c>
      <c r="H19" s="45">
        <v>10049.32</v>
      </c>
      <c r="I19" s="37">
        <f t="shared" si="2"/>
        <v>130927.45847502899</v>
      </c>
      <c r="J19" s="37"/>
      <c r="K19" s="37"/>
      <c r="L19" s="37">
        <f>D19*$L$7</f>
        <v>54141</v>
      </c>
      <c r="M19" s="37"/>
      <c r="N19" s="37">
        <v>406057.5</v>
      </c>
      <c r="O19" s="37"/>
      <c r="P19" s="37">
        <f>D19*$P$7</f>
        <v>445760.9</v>
      </c>
      <c r="Q19" s="37"/>
      <c r="R19" s="37"/>
      <c r="S19" s="37"/>
      <c r="T19" s="38">
        <f t="shared" si="0"/>
        <v>1036886.858475029</v>
      </c>
    </row>
    <row r="20" spans="1:20" x14ac:dyDescent="0.25">
      <c r="A20" s="16"/>
      <c r="B20" s="31">
        <v>13</v>
      </c>
      <c r="C20" s="32" t="s">
        <v>87</v>
      </c>
      <c r="D20" s="33">
        <v>5729</v>
      </c>
      <c r="E20" s="34">
        <f t="shared" si="1"/>
        <v>3.6423954742489189E-3</v>
      </c>
      <c r="F20" s="35">
        <v>0.60399999999999998</v>
      </c>
      <c r="G20" s="34"/>
      <c r="H20" s="36">
        <v>3141.91</v>
      </c>
      <c r="I20" s="37">
        <f t="shared" si="2"/>
        <v>4156.2775508585419</v>
      </c>
      <c r="J20" s="37">
        <f t="shared" ref="J20:J44" si="4">D20*$J$7</f>
        <v>6416.4800000000005</v>
      </c>
      <c r="K20" s="37"/>
      <c r="L20" s="37"/>
      <c r="M20" s="37"/>
      <c r="N20" s="37"/>
      <c r="O20" s="37"/>
      <c r="P20" s="37"/>
      <c r="Q20" s="37"/>
      <c r="R20" s="37">
        <f>D20*$R$7</f>
        <v>7046.67</v>
      </c>
      <c r="S20" s="37"/>
      <c r="T20" s="38">
        <f t="shared" si="0"/>
        <v>17619.427550858542</v>
      </c>
    </row>
    <row r="21" spans="1:20" x14ac:dyDescent="0.25">
      <c r="A21" s="16"/>
      <c r="B21" s="31">
        <v>14</v>
      </c>
      <c r="C21" s="32" t="s">
        <v>88</v>
      </c>
      <c r="D21" s="33">
        <v>35761</v>
      </c>
      <c r="E21" s="34">
        <f t="shared" si="1"/>
        <v>2.2736202575426006E-2</v>
      </c>
      <c r="F21" s="35">
        <v>0.63100000000000001</v>
      </c>
      <c r="G21" s="34"/>
      <c r="H21" s="36">
        <v>3159.87</v>
      </c>
      <c r="I21" s="37">
        <f t="shared" si="2"/>
        <v>25943.906702086286</v>
      </c>
      <c r="J21" s="37">
        <f t="shared" si="4"/>
        <v>40052.320000000007</v>
      </c>
      <c r="K21" s="37"/>
      <c r="L21" s="37"/>
      <c r="M21" s="37"/>
      <c r="N21" s="37"/>
      <c r="O21" s="37"/>
      <c r="P21" s="37"/>
      <c r="Q21" s="37"/>
      <c r="R21" s="37">
        <f>D21*$R$7</f>
        <v>43986.03</v>
      </c>
      <c r="S21" s="37"/>
      <c r="T21" s="38">
        <f t="shared" si="0"/>
        <v>109982.25670208629</v>
      </c>
    </row>
    <row r="22" spans="1:20" x14ac:dyDescent="0.25">
      <c r="A22" s="16"/>
      <c r="B22" s="31">
        <v>15</v>
      </c>
      <c r="C22" s="40" t="s">
        <v>41</v>
      </c>
      <c r="D22" s="33">
        <v>6643</v>
      </c>
      <c r="E22" s="34">
        <f t="shared" si="1"/>
        <v>4.2235002854661488E-3</v>
      </c>
      <c r="F22" s="35">
        <v>0.68</v>
      </c>
      <c r="G22" s="34"/>
      <c r="H22" s="41">
        <v>2333.2800000000002</v>
      </c>
      <c r="I22" s="37">
        <f t="shared" si="2"/>
        <v>4819.3666905835735</v>
      </c>
      <c r="J22" s="37">
        <f t="shared" si="4"/>
        <v>7440.1600000000008</v>
      </c>
      <c r="K22" s="37"/>
      <c r="L22" s="37"/>
      <c r="M22" s="37"/>
      <c r="N22" s="37"/>
      <c r="O22" s="37"/>
      <c r="P22" s="37"/>
      <c r="Q22" s="37"/>
      <c r="R22" s="37"/>
      <c r="S22" s="37">
        <f>D22*$S$7</f>
        <v>4118.66</v>
      </c>
      <c r="T22" s="38">
        <f t="shared" si="0"/>
        <v>16378.186690583574</v>
      </c>
    </row>
    <row r="23" spans="1:20" x14ac:dyDescent="0.25">
      <c r="A23" s="16"/>
      <c r="B23" s="31">
        <v>16</v>
      </c>
      <c r="C23" s="32" t="s">
        <v>89</v>
      </c>
      <c r="D23" s="33">
        <v>10567</v>
      </c>
      <c r="E23" s="34">
        <f t="shared" si="1"/>
        <v>6.7183091248714131E-3</v>
      </c>
      <c r="F23" s="35">
        <v>0.65100000000000002</v>
      </c>
      <c r="G23" s="34"/>
      <c r="H23" s="41">
        <v>1533.07</v>
      </c>
      <c r="I23" s="37">
        <f t="shared" si="2"/>
        <v>7666.152012554061</v>
      </c>
      <c r="J23" s="37">
        <f t="shared" si="4"/>
        <v>11835.04</v>
      </c>
      <c r="K23" s="37"/>
      <c r="L23" s="37"/>
      <c r="M23" s="37"/>
      <c r="N23" s="37"/>
      <c r="O23" s="37"/>
      <c r="P23" s="37"/>
      <c r="Q23" s="37"/>
      <c r="R23" s="37"/>
      <c r="S23" s="37">
        <f>D23*$S$7</f>
        <v>6551.54</v>
      </c>
      <c r="T23" s="38">
        <f t="shared" si="0"/>
        <v>26052.732012554065</v>
      </c>
    </row>
    <row r="24" spans="1:20" x14ac:dyDescent="0.25">
      <c r="A24" s="16"/>
      <c r="B24" s="31">
        <v>17</v>
      </c>
      <c r="C24" s="32" t="s">
        <v>90</v>
      </c>
      <c r="D24" s="33">
        <v>18412</v>
      </c>
      <c r="E24" s="34">
        <f t="shared" si="1"/>
        <v>1.1706019457474445E-2</v>
      </c>
      <c r="F24" s="35">
        <v>0.67</v>
      </c>
      <c r="G24" s="34"/>
      <c r="H24" s="36">
        <v>4274.3900000000003</v>
      </c>
      <c r="I24" s="37">
        <f t="shared" si="2"/>
        <v>13357.546215117382</v>
      </c>
      <c r="J24" s="37">
        <f t="shared" si="4"/>
        <v>20621.440000000002</v>
      </c>
      <c r="K24" s="37"/>
      <c r="L24" s="37"/>
      <c r="M24" s="37"/>
      <c r="N24" s="37"/>
      <c r="O24" s="37"/>
      <c r="P24" s="37"/>
      <c r="Q24" s="37"/>
      <c r="R24" s="37">
        <f>D24*$R$7</f>
        <v>22646.76</v>
      </c>
      <c r="S24" s="37"/>
      <c r="T24" s="38">
        <f t="shared" si="0"/>
        <v>56625.746215117382</v>
      </c>
    </row>
    <row r="25" spans="1:20" ht="25.5" x14ac:dyDescent="0.25">
      <c r="A25" s="16"/>
      <c r="B25" s="31">
        <v>18</v>
      </c>
      <c r="C25" s="40" t="s">
        <v>42</v>
      </c>
      <c r="D25" s="33">
        <v>3757</v>
      </c>
      <c r="E25" s="34">
        <f t="shared" si="1"/>
        <v>2.3886332338546321E-3</v>
      </c>
      <c r="F25" s="35">
        <v>0.67700000000000005</v>
      </c>
      <c r="G25" s="34"/>
      <c r="H25" s="41">
        <v>1650.25</v>
      </c>
      <c r="I25" s="37">
        <f t="shared" si="2"/>
        <v>2725.630085281121</v>
      </c>
      <c r="J25" s="37">
        <f t="shared" si="4"/>
        <v>4207.84</v>
      </c>
      <c r="K25" s="37"/>
      <c r="L25" s="37"/>
      <c r="M25" s="37"/>
      <c r="N25" s="37"/>
      <c r="O25" s="37"/>
      <c r="P25" s="37"/>
      <c r="Q25" s="37"/>
      <c r="R25" s="37"/>
      <c r="S25" s="37">
        <f>D25*$S$7</f>
        <v>2329.34</v>
      </c>
      <c r="T25" s="38">
        <f t="shared" si="0"/>
        <v>9262.8100852811222</v>
      </c>
    </row>
    <row r="26" spans="1:20" ht="25.5" x14ac:dyDescent="0.25">
      <c r="A26" s="16"/>
      <c r="B26" s="31">
        <v>19</v>
      </c>
      <c r="C26" s="32" t="s">
        <v>91</v>
      </c>
      <c r="D26" s="33">
        <v>9756</v>
      </c>
      <c r="E26" s="34">
        <f t="shared" si="1"/>
        <v>6.2026898667782255E-3</v>
      </c>
      <c r="F26" s="35">
        <v>0.627</v>
      </c>
      <c r="G26" s="34"/>
      <c r="H26" s="39">
        <v>5965.56</v>
      </c>
      <c r="I26" s="37">
        <f t="shared" si="2"/>
        <v>7077.7873601284582</v>
      </c>
      <c r="J26" s="37">
        <f t="shared" si="4"/>
        <v>10926.720000000001</v>
      </c>
      <c r="K26" s="37"/>
      <c r="L26" s="37"/>
      <c r="M26" s="37"/>
      <c r="N26" s="37"/>
      <c r="O26" s="37"/>
      <c r="P26" s="37"/>
      <c r="Q26" s="37">
        <f>D26*$Q$7</f>
        <v>18048.600000000002</v>
      </c>
      <c r="R26" s="37"/>
      <c r="S26" s="37"/>
      <c r="T26" s="38">
        <f t="shared" si="0"/>
        <v>36053.107360128459</v>
      </c>
    </row>
    <row r="27" spans="1:20" x14ac:dyDescent="0.25">
      <c r="A27" s="16"/>
      <c r="B27" s="31">
        <v>20</v>
      </c>
      <c r="C27" s="32" t="s">
        <v>92</v>
      </c>
      <c r="D27" s="33">
        <v>10664</v>
      </c>
      <c r="E27" s="34">
        <f t="shared" si="1"/>
        <v>6.7799799855804629E-3</v>
      </c>
      <c r="F27" s="35">
        <v>0.64200000000000002</v>
      </c>
      <c r="G27" s="34"/>
      <c r="H27" s="36">
        <v>4022.88</v>
      </c>
      <c r="I27" s="37">
        <f t="shared" si="2"/>
        <v>7736.5236170981834</v>
      </c>
      <c r="J27" s="37">
        <f t="shared" si="4"/>
        <v>11943.68</v>
      </c>
      <c r="K27" s="37"/>
      <c r="L27" s="37"/>
      <c r="M27" s="37"/>
      <c r="N27" s="37"/>
      <c r="O27" s="37"/>
      <c r="P27" s="37"/>
      <c r="Q27" s="37"/>
      <c r="R27" s="37">
        <f>D27*$R$7</f>
        <v>13116.72</v>
      </c>
      <c r="S27" s="37"/>
      <c r="T27" s="38">
        <f t="shared" si="0"/>
        <v>32796.923617098182</v>
      </c>
    </row>
    <row r="28" spans="1:20" ht="25.5" x14ac:dyDescent="0.25">
      <c r="A28" s="16"/>
      <c r="B28" s="31">
        <v>21</v>
      </c>
      <c r="C28" s="40" t="s">
        <v>43</v>
      </c>
      <c r="D28" s="33">
        <v>3553</v>
      </c>
      <c r="E28" s="34">
        <f t="shared" si="1"/>
        <v>2.2589336917448783E-3</v>
      </c>
      <c r="F28" s="35">
        <v>0.63800000000000001</v>
      </c>
      <c r="G28" s="34"/>
      <c r="H28" s="36">
        <v>2927.1</v>
      </c>
      <c r="I28" s="37">
        <f t="shared" si="2"/>
        <v>2577.6320716006981</v>
      </c>
      <c r="J28" s="37">
        <f t="shared" si="4"/>
        <v>3979.3600000000006</v>
      </c>
      <c r="K28" s="37"/>
      <c r="L28" s="37"/>
      <c r="M28" s="37"/>
      <c r="N28" s="37"/>
      <c r="O28" s="37"/>
      <c r="P28" s="37"/>
      <c r="Q28" s="37"/>
      <c r="R28" s="37">
        <f>D28*$R$7</f>
        <v>4370.1899999999996</v>
      </c>
      <c r="S28" s="37"/>
      <c r="T28" s="38">
        <f t="shared" si="0"/>
        <v>10927.182071600699</v>
      </c>
    </row>
    <row r="29" spans="1:20" x14ac:dyDescent="0.25">
      <c r="A29" s="16"/>
      <c r="B29" s="31">
        <v>22</v>
      </c>
      <c r="C29" s="32" t="s">
        <v>93</v>
      </c>
      <c r="D29" s="33">
        <v>4591</v>
      </c>
      <c r="E29" s="34">
        <f t="shared" si="1"/>
        <v>2.9188754795386259E-3</v>
      </c>
      <c r="F29" s="35">
        <v>0.60299999999999998</v>
      </c>
      <c r="G29" s="34"/>
      <c r="H29" s="41">
        <v>1720.76</v>
      </c>
      <c r="I29" s="37">
        <f t="shared" si="2"/>
        <v>3330.6807882687326</v>
      </c>
      <c r="J29" s="37">
        <f t="shared" si="4"/>
        <v>5141.92</v>
      </c>
      <c r="K29" s="37"/>
      <c r="L29" s="37"/>
      <c r="M29" s="37"/>
      <c r="N29" s="37"/>
      <c r="O29" s="37"/>
      <c r="P29" s="37"/>
      <c r="Q29" s="37"/>
      <c r="R29" s="37"/>
      <c r="S29" s="37">
        <f>D29*$S$7</f>
        <v>2846.42</v>
      </c>
      <c r="T29" s="38">
        <f t="shared" si="0"/>
        <v>11319.020788268734</v>
      </c>
    </row>
    <row r="30" spans="1:20" x14ac:dyDescent="0.25">
      <c r="A30" s="16"/>
      <c r="B30" s="31">
        <v>23</v>
      </c>
      <c r="C30" s="32" t="s">
        <v>94</v>
      </c>
      <c r="D30" s="33">
        <v>5632</v>
      </c>
      <c r="E30" s="34">
        <f t="shared" si="1"/>
        <v>3.5807246135398691E-3</v>
      </c>
      <c r="F30" s="35">
        <v>0.64200000000000002</v>
      </c>
      <c r="G30" s="34"/>
      <c r="H30" s="36">
        <v>4367.8999999999996</v>
      </c>
      <c r="I30" s="37">
        <f t="shared" si="2"/>
        <v>4085.905946314419</v>
      </c>
      <c r="J30" s="37">
        <f t="shared" si="4"/>
        <v>6307.84</v>
      </c>
      <c r="K30" s="37"/>
      <c r="L30" s="37"/>
      <c r="M30" s="37"/>
      <c r="N30" s="37"/>
      <c r="O30" s="37"/>
      <c r="P30" s="37"/>
      <c r="Q30" s="37"/>
      <c r="R30" s="37">
        <f>D30*$R$7</f>
        <v>6927.36</v>
      </c>
      <c r="S30" s="37"/>
      <c r="T30" s="38">
        <f t="shared" si="0"/>
        <v>17321.105946314419</v>
      </c>
    </row>
    <row r="31" spans="1:20" x14ac:dyDescent="0.25">
      <c r="A31" s="16"/>
      <c r="B31" s="31">
        <v>24</v>
      </c>
      <c r="C31" s="32" t="s">
        <v>95</v>
      </c>
      <c r="D31" s="33">
        <v>4459</v>
      </c>
      <c r="E31" s="34">
        <f t="shared" si="1"/>
        <v>2.8349522464087848E-3</v>
      </c>
      <c r="F31" s="35">
        <v>0.63800000000000001</v>
      </c>
      <c r="G31" s="34"/>
      <c r="H31" s="41">
        <v>2646.33</v>
      </c>
      <c r="I31" s="37">
        <f t="shared" si="2"/>
        <v>3234.9173676519877</v>
      </c>
      <c r="J31" s="37">
        <f t="shared" si="4"/>
        <v>4994.0800000000008</v>
      </c>
      <c r="K31" s="37"/>
      <c r="L31" s="37"/>
      <c r="M31" s="37"/>
      <c r="N31" s="37"/>
      <c r="O31" s="37"/>
      <c r="P31" s="37"/>
      <c r="Q31" s="37"/>
      <c r="R31" s="37"/>
      <c r="S31" s="37">
        <f>D31*$S$7</f>
        <v>2764.58</v>
      </c>
      <c r="T31" s="38">
        <f t="shared" si="0"/>
        <v>10993.577367651988</v>
      </c>
    </row>
    <row r="32" spans="1:20" ht="25.5" x14ac:dyDescent="0.25">
      <c r="A32" s="16"/>
      <c r="B32" s="31">
        <v>25</v>
      </c>
      <c r="C32" s="40" t="s">
        <v>44</v>
      </c>
      <c r="D32" s="33">
        <v>4894</v>
      </c>
      <c r="E32" s="34">
        <f t="shared" si="1"/>
        <v>3.1115174464957599E-3</v>
      </c>
      <c r="F32" s="35">
        <v>0.66</v>
      </c>
      <c r="G32" s="34"/>
      <c r="H32" s="41">
        <v>2084.1799999999998</v>
      </c>
      <c r="I32" s="37">
        <f t="shared" si="2"/>
        <v>3550.5013674117131</v>
      </c>
      <c r="J32" s="37">
        <f t="shared" si="4"/>
        <v>5481.2800000000007</v>
      </c>
      <c r="K32" s="37"/>
      <c r="L32" s="37"/>
      <c r="M32" s="37"/>
      <c r="N32" s="37"/>
      <c r="O32" s="37"/>
      <c r="P32" s="37"/>
      <c r="Q32" s="37"/>
      <c r="R32" s="37"/>
      <c r="S32" s="37">
        <f>D32*$S$7</f>
        <v>3034.28</v>
      </c>
      <c r="T32" s="38">
        <f t="shared" si="0"/>
        <v>12066.061367411714</v>
      </c>
    </row>
    <row r="33" spans="1:20" ht="25.5" x14ac:dyDescent="0.25">
      <c r="A33" s="16"/>
      <c r="B33" s="31">
        <v>26</v>
      </c>
      <c r="C33" s="32" t="s">
        <v>96</v>
      </c>
      <c r="D33" s="33">
        <v>2201</v>
      </c>
      <c r="E33" s="34">
        <f t="shared" si="1"/>
        <v>1.399356334233177E-3</v>
      </c>
      <c r="F33" s="35">
        <v>0.68400000000000005</v>
      </c>
      <c r="G33" s="34"/>
      <c r="H33" s="36">
        <v>3089.5</v>
      </c>
      <c r="I33" s="37">
        <f t="shared" si="2"/>
        <v>1596.7824907382881</v>
      </c>
      <c r="J33" s="37">
        <f t="shared" si="4"/>
        <v>2465.1200000000003</v>
      </c>
      <c r="K33" s="37"/>
      <c r="L33" s="37"/>
      <c r="M33" s="37"/>
      <c r="N33" s="37"/>
      <c r="O33" s="37"/>
      <c r="P33" s="37"/>
      <c r="Q33" s="37"/>
      <c r="R33" s="37">
        <f>D33*$R$7</f>
        <v>2707.23</v>
      </c>
      <c r="S33" s="37"/>
      <c r="T33" s="38">
        <f t="shared" si="0"/>
        <v>6769.1324907382877</v>
      </c>
    </row>
    <row r="34" spans="1:20" ht="25.5" x14ac:dyDescent="0.25">
      <c r="A34" s="16"/>
      <c r="B34" s="31">
        <v>27</v>
      </c>
      <c r="C34" s="32" t="s">
        <v>97</v>
      </c>
      <c r="D34" s="33">
        <v>5497</v>
      </c>
      <c r="E34" s="34">
        <f t="shared" si="1"/>
        <v>3.494894034202532E-3</v>
      </c>
      <c r="F34" s="35">
        <v>0.68600000000000005</v>
      </c>
      <c r="G34" s="34"/>
      <c r="H34" s="41">
        <v>2128.4299999999998</v>
      </c>
      <c r="I34" s="37">
        <f t="shared" si="2"/>
        <v>3987.9660843200218</v>
      </c>
      <c r="J34" s="37">
        <f t="shared" si="4"/>
        <v>6156.64</v>
      </c>
      <c r="K34" s="37"/>
      <c r="L34" s="37"/>
      <c r="M34" s="37"/>
      <c r="N34" s="37"/>
      <c r="O34" s="37"/>
      <c r="P34" s="37"/>
      <c r="Q34" s="37"/>
      <c r="R34" s="37"/>
      <c r="S34" s="37">
        <f>D34*$S$7</f>
        <v>3408.14</v>
      </c>
      <c r="T34" s="38">
        <f t="shared" si="0"/>
        <v>13552.746084320021</v>
      </c>
    </row>
    <row r="35" spans="1:20" ht="25.5" x14ac:dyDescent="0.25">
      <c r="A35" s="16"/>
      <c r="B35" s="31">
        <v>28</v>
      </c>
      <c r="C35" s="32" t="s">
        <v>98</v>
      </c>
      <c r="D35" s="33">
        <v>11348</v>
      </c>
      <c r="E35" s="34">
        <f t="shared" si="1"/>
        <v>7.2148549208896368E-3</v>
      </c>
      <c r="F35" s="35">
        <v>0.627</v>
      </c>
      <c r="G35" s="34"/>
      <c r="H35" s="41">
        <v>2722.95</v>
      </c>
      <c r="I35" s="37">
        <f t="shared" si="2"/>
        <v>8232.7522512031301</v>
      </c>
      <c r="J35" s="37">
        <f t="shared" si="4"/>
        <v>12709.760000000002</v>
      </c>
      <c r="K35" s="37"/>
      <c r="L35" s="37"/>
      <c r="M35" s="37"/>
      <c r="N35" s="37"/>
      <c r="O35" s="37"/>
      <c r="P35" s="37"/>
      <c r="Q35" s="37"/>
      <c r="R35" s="37"/>
      <c r="S35" s="37">
        <f>D35*$S$7</f>
        <v>7035.76</v>
      </c>
      <c r="T35" s="38">
        <f t="shared" si="0"/>
        <v>27978.272251203132</v>
      </c>
    </row>
    <row r="36" spans="1:20" x14ac:dyDescent="0.25">
      <c r="A36" s="16"/>
      <c r="B36" s="31">
        <v>29</v>
      </c>
      <c r="C36" s="40" t="s">
        <v>45</v>
      </c>
      <c r="D36" s="33">
        <v>2275</v>
      </c>
      <c r="E36" s="34">
        <f t="shared" si="1"/>
        <v>1.4464042073514208E-3</v>
      </c>
      <c r="F36" s="35">
        <v>0.627</v>
      </c>
      <c r="G36" s="34"/>
      <c r="H36" s="41">
        <v>1846.15</v>
      </c>
      <c r="I36" s="37">
        <f t="shared" si="2"/>
        <v>1650.4680447204021</v>
      </c>
      <c r="J36" s="37">
        <f t="shared" si="4"/>
        <v>2548.0000000000005</v>
      </c>
      <c r="K36" s="37"/>
      <c r="L36" s="37"/>
      <c r="M36" s="37"/>
      <c r="N36" s="37"/>
      <c r="O36" s="37"/>
      <c r="P36" s="37"/>
      <c r="Q36" s="37"/>
      <c r="R36" s="37"/>
      <c r="S36" s="37">
        <f>D36*$S$7</f>
        <v>1410.5</v>
      </c>
      <c r="T36" s="38">
        <f t="shared" si="0"/>
        <v>5608.9680447204028</v>
      </c>
    </row>
    <row r="37" spans="1:20" x14ac:dyDescent="0.25">
      <c r="A37" s="16"/>
      <c r="B37" s="31">
        <v>30</v>
      </c>
      <c r="C37" s="40" t="s">
        <v>46</v>
      </c>
      <c r="D37" s="33">
        <v>10116</v>
      </c>
      <c r="E37" s="34">
        <f t="shared" si="1"/>
        <v>6.4315714116777905E-3</v>
      </c>
      <c r="F37" s="35">
        <v>0.54400000000000004</v>
      </c>
      <c r="G37" s="34"/>
      <c r="H37" s="36">
        <v>2935.94</v>
      </c>
      <c r="I37" s="37">
        <f t="shared" si="2"/>
        <v>7338.9603254468511</v>
      </c>
      <c r="J37" s="37">
        <f t="shared" si="4"/>
        <v>11329.920000000002</v>
      </c>
      <c r="K37" s="37"/>
      <c r="L37" s="37"/>
      <c r="M37" s="37"/>
      <c r="N37" s="37"/>
      <c r="O37" s="37"/>
      <c r="P37" s="37"/>
      <c r="Q37" s="37"/>
      <c r="R37" s="37">
        <f>D37*$R$7</f>
        <v>12442.68</v>
      </c>
      <c r="S37" s="37"/>
      <c r="T37" s="38">
        <f t="shared" si="0"/>
        <v>31111.560325446851</v>
      </c>
    </row>
    <row r="38" spans="1:20" ht="25.5" x14ac:dyDescent="0.25">
      <c r="A38" s="16"/>
      <c r="B38" s="31">
        <v>31</v>
      </c>
      <c r="C38" s="32" t="s">
        <v>99</v>
      </c>
      <c r="D38" s="33">
        <v>4382</v>
      </c>
      <c r="E38" s="34">
        <f t="shared" si="1"/>
        <v>2.7859970270830447E-3</v>
      </c>
      <c r="F38" s="35">
        <v>0.66200000000000003</v>
      </c>
      <c r="G38" s="34"/>
      <c r="H38" s="39">
        <v>5568.23</v>
      </c>
      <c r="I38" s="37">
        <f t="shared" si="2"/>
        <v>3179.0553722922205</v>
      </c>
      <c r="J38" s="37">
        <f t="shared" si="4"/>
        <v>4907.84</v>
      </c>
      <c r="K38" s="37"/>
      <c r="L38" s="37"/>
      <c r="M38" s="37"/>
      <c r="N38" s="37"/>
      <c r="O38" s="37"/>
      <c r="P38" s="37"/>
      <c r="Q38" s="37">
        <f>D38*$Q$7</f>
        <v>8106.7000000000007</v>
      </c>
      <c r="R38" s="37"/>
      <c r="S38" s="37"/>
      <c r="T38" s="38">
        <f t="shared" si="0"/>
        <v>16193.59537229222</v>
      </c>
    </row>
    <row r="39" spans="1:20" x14ac:dyDescent="0.25">
      <c r="A39" s="16"/>
      <c r="B39" s="31">
        <v>32</v>
      </c>
      <c r="C39" s="40" t="s">
        <v>47</v>
      </c>
      <c r="D39" s="33">
        <v>2580</v>
      </c>
      <c r="E39" s="34">
        <f t="shared" si="1"/>
        <v>1.6403177384468862E-3</v>
      </c>
      <c r="F39" s="35">
        <v>0.64</v>
      </c>
      <c r="G39" s="34"/>
      <c r="H39" s="36">
        <v>4147.29</v>
      </c>
      <c r="I39" s="37">
        <f t="shared" si="2"/>
        <v>1871.7395847818186</v>
      </c>
      <c r="J39" s="37">
        <f t="shared" si="4"/>
        <v>2889.6000000000004</v>
      </c>
      <c r="K39" s="37"/>
      <c r="L39" s="37"/>
      <c r="M39" s="37"/>
      <c r="N39" s="37"/>
      <c r="O39" s="37"/>
      <c r="P39" s="37"/>
      <c r="Q39" s="37"/>
      <c r="R39" s="37">
        <f>D39*$R$7</f>
        <v>3173.4</v>
      </c>
      <c r="S39" s="37"/>
      <c r="T39" s="38">
        <f t="shared" si="0"/>
        <v>7934.7395847818188</v>
      </c>
    </row>
    <row r="40" spans="1:20" x14ac:dyDescent="0.25">
      <c r="A40" s="16"/>
      <c r="B40" s="31">
        <v>33</v>
      </c>
      <c r="C40" s="40" t="s">
        <v>48</v>
      </c>
      <c r="D40" s="33">
        <v>4095</v>
      </c>
      <c r="E40" s="34">
        <f t="shared" ref="E40:E71" si="5">D40/D$147</f>
        <v>2.6035275732325578E-3</v>
      </c>
      <c r="F40" s="35">
        <v>0.59399999999999997</v>
      </c>
      <c r="G40" s="34"/>
      <c r="H40" s="39">
        <v>6593.41</v>
      </c>
      <c r="I40" s="37">
        <f t="shared" ref="I40:I71" si="6">$A$160*E40</f>
        <v>2970.842480496724</v>
      </c>
      <c r="J40" s="37">
        <f t="shared" si="4"/>
        <v>4586.4000000000005</v>
      </c>
      <c r="K40" s="37"/>
      <c r="L40" s="37"/>
      <c r="M40" s="37"/>
      <c r="N40" s="37"/>
      <c r="O40" s="37"/>
      <c r="P40" s="37"/>
      <c r="Q40" s="37">
        <f>D40*$Q$7</f>
        <v>7575.75</v>
      </c>
      <c r="R40" s="37"/>
      <c r="S40" s="37"/>
      <c r="T40" s="38">
        <f t="shared" ref="T40:T71" si="7">SUM(I40:S40)</f>
        <v>15132.992480496725</v>
      </c>
    </row>
    <row r="41" spans="1:20" x14ac:dyDescent="0.25">
      <c r="A41" s="16"/>
      <c r="B41" s="31">
        <v>34</v>
      </c>
      <c r="C41" s="32" t="s">
        <v>100</v>
      </c>
      <c r="D41" s="33">
        <v>5369</v>
      </c>
      <c r="E41" s="34">
        <f t="shared" si="5"/>
        <v>3.4135139293493535E-3</v>
      </c>
      <c r="F41" s="35">
        <v>0.65800000000000003</v>
      </c>
      <c r="G41" s="34"/>
      <c r="H41" s="41">
        <v>2551.69</v>
      </c>
      <c r="I41" s="37">
        <f t="shared" si="6"/>
        <v>3895.1045855401489</v>
      </c>
      <c r="J41" s="37">
        <f t="shared" si="4"/>
        <v>6013.2800000000007</v>
      </c>
      <c r="K41" s="37"/>
      <c r="L41" s="37"/>
      <c r="M41" s="37"/>
      <c r="N41" s="37"/>
      <c r="O41" s="37"/>
      <c r="P41" s="37"/>
      <c r="Q41" s="37"/>
      <c r="R41" s="37"/>
      <c r="S41" s="37">
        <f>D41*$S$7</f>
        <v>3328.78</v>
      </c>
      <c r="T41" s="38">
        <v>14595.25</v>
      </c>
    </row>
    <row r="42" spans="1:20" x14ac:dyDescent="0.25">
      <c r="A42" s="16"/>
      <c r="B42" s="31">
        <v>35</v>
      </c>
      <c r="C42" s="40" t="s">
        <v>49</v>
      </c>
      <c r="D42" s="33">
        <v>2905</v>
      </c>
      <c r="E42" s="34">
        <f t="shared" si="5"/>
        <v>1.8469469109256606E-3</v>
      </c>
      <c r="F42" s="35">
        <v>0.56899999999999995</v>
      </c>
      <c r="G42" s="34"/>
      <c r="H42" s="36">
        <v>4096.3900000000003</v>
      </c>
      <c r="I42" s="37">
        <f t="shared" si="6"/>
        <v>2107.5207340275902</v>
      </c>
      <c r="J42" s="37">
        <f t="shared" si="4"/>
        <v>3253.6000000000004</v>
      </c>
      <c r="K42" s="37"/>
      <c r="L42" s="37"/>
      <c r="M42" s="37"/>
      <c r="N42" s="37"/>
      <c r="O42" s="37"/>
      <c r="P42" s="37"/>
      <c r="Q42" s="37"/>
      <c r="R42" s="37">
        <f>D42*$R$7</f>
        <v>3573.15</v>
      </c>
      <c r="S42" s="37"/>
      <c r="T42" s="38">
        <f t="shared" si="7"/>
        <v>8934.2707340275902</v>
      </c>
    </row>
    <row r="43" spans="1:20" ht="25.5" x14ac:dyDescent="0.25">
      <c r="A43" s="16"/>
      <c r="B43" s="31">
        <v>36</v>
      </c>
      <c r="C43" s="40" t="s">
        <v>50</v>
      </c>
      <c r="D43" s="33">
        <v>3333</v>
      </c>
      <c r="E43" s="34">
        <f t="shared" si="5"/>
        <v>2.1190616365284773E-3</v>
      </c>
      <c r="F43" s="35">
        <v>0.62</v>
      </c>
      <c r="G43" s="34"/>
      <c r="H43" s="41">
        <v>1920.19</v>
      </c>
      <c r="I43" s="37">
        <f t="shared" si="6"/>
        <v>2418.0263705727912</v>
      </c>
      <c r="J43" s="37">
        <f t="shared" si="4"/>
        <v>3732.9600000000005</v>
      </c>
      <c r="K43" s="37"/>
      <c r="L43" s="37"/>
      <c r="M43" s="37"/>
      <c r="N43" s="37"/>
      <c r="O43" s="37"/>
      <c r="P43" s="37"/>
      <c r="Q43" s="37"/>
      <c r="R43" s="37"/>
      <c r="S43" s="37">
        <f>D43*$S$7</f>
        <v>2066.46</v>
      </c>
      <c r="T43" s="38">
        <f t="shared" si="7"/>
        <v>8217.4463705727903</v>
      </c>
    </row>
    <row r="44" spans="1:20" ht="25.5" x14ac:dyDescent="0.25">
      <c r="A44" s="16"/>
      <c r="B44" s="31">
        <v>37</v>
      </c>
      <c r="C44" s="32" t="s">
        <v>101</v>
      </c>
      <c r="D44" s="33">
        <v>1406</v>
      </c>
      <c r="E44" s="34">
        <f t="shared" si="5"/>
        <v>8.9390958924663642E-4</v>
      </c>
      <c r="F44" s="35">
        <v>0.61899999999999999</v>
      </c>
      <c r="G44" s="34"/>
      <c r="H44" s="39">
        <v>5903.27</v>
      </c>
      <c r="I44" s="37">
        <f t="shared" si="6"/>
        <v>1020.0255256601694</v>
      </c>
      <c r="J44" s="37">
        <f t="shared" si="4"/>
        <v>1574.7200000000003</v>
      </c>
      <c r="K44" s="37"/>
      <c r="L44" s="37"/>
      <c r="M44" s="37"/>
      <c r="N44" s="37"/>
      <c r="O44" s="37"/>
      <c r="P44" s="37"/>
      <c r="Q44" s="37">
        <f>D44*$Q$7</f>
        <v>2601.1</v>
      </c>
      <c r="R44" s="37"/>
      <c r="S44" s="37"/>
      <c r="T44" s="38">
        <f t="shared" si="7"/>
        <v>5195.8455256601701</v>
      </c>
    </row>
    <row r="45" spans="1:20" ht="25.5" x14ac:dyDescent="0.25">
      <c r="A45" s="16"/>
      <c r="B45" s="31">
        <v>38</v>
      </c>
      <c r="C45" s="32" t="s">
        <v>102</v>
      </c>
      <c r="D45" s="33">
        <v>35424</v>
      </c>
      <c r="E45" s="34">
        <f t="shared" si="5"/>
        <v>2.2521944018117246E-2</v>
      </c>
      <c r="F45" s="42">
        <v>0.70099999999999996</v>
      </c>
      <c r="G45" s="34"/>
      <c r="H45" s="46">
        <v>13993.34</v>
      </c>
      <c r="I45" s="37">
        <f t="shared" si="6"/>
        <v>25699.419787329898</v>
      </c>
      <c r="J45" s="37"/>
      <c r="K45" s="37">
        <f>D45*$K$7</f>
        <v>24796.799999999999</v>
      </c>
      <c r="L45" s="37"/>
      <c r="M45" s="37"/>
      <c r="N45" s="37"/>
      <c r="O45" s="37"/>
      <c r="P45" s="37">
        <f>D45*$P$7</f>
        <v>87497.280000000013</v>
      </c>
      <c r="Q45" s="37"/>
      <c r="R45" s="37"/>
      <c r="S45" s="37"/>
      <c r="T45" s="38">
        <f t="shared" si="7"/>
        <v>137993.49978732993</v>
      </c>
    </row>
    <row r="46" spans="1:20" x14ac:dyDescent="0.25">
      <c r="A46" s="16"/>
      <c r="B46" s="31">
        <v>39</v>
      </c>
      <c r="C46" s="32" t="s">
        <v>148</v>
      </c>
      <c r="D46" s="33">
        <v>8205</v>
      </c>
      <c r="E46" s="34">
        <f t="shared" si="5"/>
        <v>5.2165918775025971E-3</v>
      </c>
      <c r="F46" s="35">
        <v>0.67100000000000004</v>
      </c>
      <c r="G46" s="34"/>
      <c r="H46" s="36">
        <v>3851.31</v>
      </c>
      <c r="I46" s="37">
        <f t="shared" si="6"/>
        <v>5952.5671678817134</v>
      </c>
      <c r="J46" s="37">
        <f t="shared" ref="J46:J52" si="8">D46*$J$7</f>
        <v>9189.6</v>
      </c>
      <c r="K46" s="37"/>
      <c r="L46" s="37"/>
      <c r="M46" s="37"/>
      <c r="N46" s="37"/>
      <c r="O46" s="37"/>
      <c r="P46" s="37"/>
      <c r="Q46" s="37"/>
      <c r="R46" s="37">
        <f>D46*$R$7</f>
        <v>10092.15</v>
      </c>
      <c r="S46" s="37"/>
      <c r="T46" s="38">
        <f t="shared" si="7"/>
        <v>25234.317167881716</v>
      </c>
    </row>
    <row r="47" spans="1:20" x14ac:dyDescent="0.25">
      <c r="A47" s="16"/>
      <c r="B47" s="31">
        <v>40</v>
      </c>
      <c r="C47" s="32" t="s">
        <v>103</v>
      </c>
      <c r="D47" s="33">
        <v>4852</v>
      </c>
      <c r="E47" s="34">
        <f t="shared" si="5"/>
        <v>3.0848145995908106E-3</v>
      </c>
      <c r="F47" s="35">
        <v>0.69699999999999995</v>
      </c>
      <c r="G47" s="34"/>
      <c r="H47" s="36">
        <v>5028.8500000000004</v>
      </c>
      <c r="I47" s="37">
        <f t="shared" si="6"/>
        <v>3520.0311881245671</v>
      </c>
      <c r="J47" s="37">
        <f t="shared" si="8"/>
        <v>5434.2400000000007</v>
      </c>
      <c r="K47" s="37"/>
      <c r="L47" s="37"/>
      <c r="M47" s="37"/>
      <c r="N47" s="37"/>
      <c r="O47" s="37"/>
      <c r="P47" s="37"/>
      <c r="Q47" s="37"/>
      <c r="R47" s="37">
        <f>D47*$R$7</f>
        <v>5967.96</v>
      </c>
      <c r="S47" s="37"/>
      <c r="T47" s="38">
        <f t="shared" si="7"/>
        <v>14922.231188124566</v>
      </c>
    </row>
    <row r="48" spans="1:20" ht="25.5" x14ac:dyDescent="0.25">
      <c r="A48" s="16"/>
      <c r="B48" s="31">
        <v>41</v>
      </c>
      <c r="C48" s="32" t="s">
        <v>104</v>
      </c>
      <c r="D48" s="33">
        <v>4105</v>
      </c>
      <c r="E48" s="34">
        <f t="shared" si="5"/>
        <v>2.6098853939242124E-3</v>
      </c>
      <c r="F48" s="35">
        <v>0.59199999999999997</v>
      </c>
      <c r="G48" s="34"/>
      <c r="H48" s="41">
        <v>1266.75</v>
      </c>
      <c r="I48" s="37">
        <f t="shared" si="6"/>
        <v>2978.0972850889016</v>
      </c>
      <c r="J48" s="37">
        <f t="shared" si="8"/>
        <v>4597.6000000000004</v>
      </c>
      <c r="K48" s="37"/>
      <c r="L48" s="37"/>
      <c r="M48" s="37"/>
      <c r="N48" s="37"/>
      <c r="O48" s="37"/>
      <c r="P48" s="37"/>
      <c r="Q48" s="37"/>
      <c r="R48" s="37"/>
      <c r="S48" s="37">
        <f>D48*$S$7</f>
        <v>2545.1</v>
      </c>
      <c r="T48" s="38">
        <f t="shared" si="7"/>
        <v>10120.797285088902</v>
      </c>
    </row>
    <row r="49" spans="1:20" ht="25.5" x14ac:dyDescent="0.25">
      <c r="A49" s="16"/>
      <c r="B49" s="31">
        <v>42</v>
      </c>
      <c r="C49" s="32" t="s">
        <v>105</v>
      </c>
      <c r="D49" s="33">
        <v>5588</v>
      </c>
      <c r="E49" s="34">
        <f t="shared" si="5"/>
        <v>3.5527502024965889E-3</v>
      </c>
      <c r="F49" s="35">
        <v>0.60499999999999998</v>
      </c>
      <c r="G49" s="34"/>
      <c r="H49" s="41">
        <v>2451.6799999999998</v>
      </c>
      <c r="I49" s="37">
        <f t="shared" si="6"/>
        <v>4053.9848061088378</v>
      </c>
      <c r="J49" s="37">
        <f t="shared" si="8"/>
        <v>6258.56</v>
      </c>
      <c r="K49" s="37"/>
      <c r="L49" s="37"/>
      <c r="M49" s="37"/>
      <c r="N49" s="37"/>
      <c r="O49" s="37"/>
      <c r="P49" s="37"/>
      <c r="Q49" s="37"/>
      <c r="R49" s="37"/>
      <c r="S49" s="37">
        <f>D49*$S$7</f>
        <v>3464.56</v>
      </c>
      <c r="T49" s="38">
        <f t="shared" si="7"/>
        <v>13777.104806108839</v>
      </c>
    </row>
    <row r="50" spans="1:20" x14ac:dyDescent="0.25">
      <c r="A50" s="16"/>
      <c r="B50" s="31">
        <v>43</v>
      </c>
      <c r="C50" s="32" t="s">
        <v>106</v>
      </c>
      <c r="D50" s="33">
        <v>7289</v>
      </c>
      <c r="E50" s="34">
        <f t="shared" si="5"/>
        <v>4.6342155021470363E-3</v>
      </c>
      <c r="F50" s="35">
        <v>0.67300000000000004</v>
      </c>
      <c r="G50" s="34"/>
      <c r="H50" s="41">
        <v>2387.16</v>
      </c>
      <c r="I50" s="37">
        <f t="shared" si="6"/>
        <v>5288.0270672382467</v>
      </c>
      <c r="J50" s="37">
        <f t="shared" si="8"/>
        <v>8163.6800000000012</v>
      </c>
      <c r="K50" s="37"/>
      <c r="L50" s="37"/>
      <c r="M50" s="37"/>
      <c r="N50" s="37"/>
      <c r="O50" s="37"/>
      <c r="P50" s="37"/>
      <c r="Q50" s="37"/>
      <c r="R50" s="37"/>
      <c r="S50" s="37">
        <f>D50*$S$7</f>
        <v>4519.18</v>
      </c>
      <c r="T50" s="38">
        <f t="shared" si="7"/>
        <v>17970.887067238247</v>
      </c>
    </row>
    <row r="51" spans="1:20" ht="25.5" x14ac:dyDescent="0.25">
      <c r="A51" s="16"/>
      <c r="B51" s="31">
        <v>44</v>
      </c>
      <c r="C51" s="40" t="s">
        <v>51</v>
      </c>
      <c r="D51" s="33">
        <v>1722</v>
      </c>
      <c r="E51" s="34">
        <f t="shared" si="5"/>
        <v>1.0948167231029217E-3</v>
      </c>
      <c r="F51" s="35">
        <v>0.64400000000000002</v>
      </c>
      <c r="G51" s="34"/>
      <c r="H51" s="36">
        <v>3948.9</v>
      </c>
      <c r="I51" s="37">
        <f t="shared" si="6"/>
        <v>1249.2773507729812</v>
      </c>
      <c r="J51" s="37">
        <f t="shared" si="8"/>
        <v>1928.64</v>
      </c>
      <c r="K51" s="37"/>
      <c r="L51" s="37"/>
      <c r="M51" s="37"/>
      <c r="N51" s="37"/>
      <c r="O51" s="37"/>
      <c r="P51" s="37"/>
      <c r="Q51" s="37"/>
      <c r="R51" s="37">
        <f>D51*$R$7</f>
        <v>2118.06</v>
      </c>
      <c r="S51" s="37"/>
      <c r="T51" s="38">
        <f t="shared" si="7"/>
        <v>5295.9773507729806</v>
      </c>
    </row>
    <row r="52" spans="1:20" x14ac:dyDescent="0.25">
      <c r="A52" s="16"/>
      <c r="B52" s="31">
        <v>45</v>
      </c>
      <c r="C52" s="32" t="s">
        <v>107</v>
      </c>
      <c r="D52" s="33">
        <v>6097</v>
      </c>
      <c r="E52" s="34">
        <f t="shared" si="5"/>
        <v>3.876363275701808E-3</v>
      </c>
      <c r="F52" s="35">
        <v>0.58099999999999996</v>
      </c>
      <c r="G52" s="34"/>
      <c r="H52" s="39">
        <v>7298.67</v>
      </c>
      <c r="I52" s="37">
        <f t="shared" si="6"/>
        <v>4423.2543598506772</v>
      </c>
      <c r="J52" s="37">
        <f t="shared" si="8"/>
        <v>6828.64</v>
      </c>
      <c r="K52" s="37"/>
      <c r="L52" s="37"/>
      <c r="M52" s="37"/>
      <c r="N52" s="37"/>
      <c r="O52" s="37"/>
      <c r="P52" s="37"/>
      <c r="Q52" s="37">
        <f>D52*$Q$7</f>
        <v>11279.45</v>
      </c>
      <c r="R52" s="37"/>
      <c r="S52" s="37"/>
      <c r="T52" s="38">
        <f t="shared" si="7"/>
        <v>22531.344359850678</v>
      </c>
    </row>
    <row r="53" spans="1:20" x14ac:dyDescent="0.25">
      <c r="A53" s="16"/>
      <c r="B53" s="31">
        <v>46</v>
      </c>
      <c r="C53" s="32" t="s">
        <v>108</v>
      </c>
      <c r="D53" s="33">
        <v>22139</v>
      </c>
      <c r="E53" s="34">
        <f t="shared" si="5"/>
        <v>1.4075579229254113E-2</v>
      </c>
      <c r="F53" s="42">
        <v>0.70099999999999996</v>
      </c>
      <c r="G53" s="34"/>
      <c r="H53" s="41">
        <v>2344.2800000000002</v>
      </c>
      <c r="I53" s="37">
        <f t="shared" si="6"/>
        <v>16061.411886621971</v>
      </c>
      <c r="J53" s="37"/>
      <c r="K53" s="37">
        <f>D53*$K$7</f>
        <v>15497.3</v>
      </c>
      <c r="L53" s="37"/>
      <c r="M53" s="37"/>
      <c r="N53" s="37"/>
      <c r="O53" s="37"/>
      <c r="P53" s="37"/>
      <c r="Q53" s="37"/>
      <c r="R53" s="37"/>
      <c r="S53" s="37">
        <f>D53*$S$7</f>
        <v>13726.18</v>
      </c>
      <c r="T53" s="38">
        <f t="shared" si="7"/>
        <v>45284.891886621968</v>
      </c>
    </row>
    <row r="54" spans="1:20" ht="25.5" x14ac:dyDescent="0.25">
      <c r="A54" s="16"/>
      <c r="B54" s="31">
        <v>47</v>
      </c>
      <c r="C54" s="32" t="s">
        <v>109</v>
      </c>
      <c r="D54" s="33">
        <v>6900</v>
      </c>
      <c r="E54" s="34">
        <f t="shared" si="5"/>
        <v>4.3868962772416718E-3</v>
      </c>
      <c r="F54" s="35">
        <v>0.68300000000000005</v>
      </c>
      <c r="G54" s="34"/>
      <c r="H54" s="39">
        <v>5608.7</v>
      </c>
      <c r="I54" s="37">
        <f t="shared" si="6"/>
        <v>5005.8151686025376</v>
      </c>
      <c r="J54" s="37">
        <f t="shared" ref="J54:J64" si="9">D54*$J$7</f>
        <v>7728.0000000000009</v>
      </c>
      <c r="K54" s="37"/>
      <c r="L54" s="37"/>
      <c r="M54" s="37"/>
      <c r="N54" s="37"/>
      <c r="O54" s="37"/>
      <c r="P54" s="37"/>
      <c r="Q54" s="37">
        <f>D54*$Q$7</f>
        <v>12765</v>
      </c>
      <c r="R54" s="37"/>
      <c r="S54" s="37"/>
      <c r="T54" s="38">
        <f t="shared" si="7"/>
        <v>25498.815168602538</v>
      </c>
    </row>
    <row r="55" spans="1:20" ht="25.5" x14ac:dyDescent="0.25">
      <c r="A55" s="16"/>
      <c r="B55" s="31">
        <v>48</v>
      </c>
      <c r="C55" s="32" t="s">
        <v>110</v>
      </c>
      <c r="D55" s="33">
        <v>7198</v>
      </c>
      <c r="E55" s="34">
        <f t="shared" si="5"/>
        <v>4.5763593338529794E-3</v>
      </c>
      <c r="F55" s="35">
        <v>0.58299999999999996</v>
      </c>
      <c r="G55" s="34"/>
      <c r="H55" s="41">
        <v>1667.13</v>
      </c>
      <c r="I55" s="37">
        <f t="shared" si="6"/>
        <v>5222.0083454494306</v>
      </c>
      <c r="J55" s="37">
        <f t="shared" si="9"/>
        <v>8061.7600000000011</v>
      </c>
      <c r="K55" s="37"/>
      <c r="L55" s="37"/>
      <c r="M55" s="37"/>
      <c r="N55" s="37"/>
      <c r="O55" s="37"/>
      <c r="P55" s="37"/>
      <c r="Q55" s="37"/>
      <c r="R55" s="37"/>
      <c r="S55" s="37">
        <f>D55*$S$7</f>
        <v>4462.76</v>
      </c>
      <c r="T55" s="38">
        <f t="shared" si="7"/>
        <v>17746.528345449435</v>
      </c>
    </row>
    <row r="56" spans="1:20" x14ac:dyDescent="0.25">
      <c r="A56" s="16"/>
      <c r="B56" s="31">
        <v>49</v>
      </c>
      <c r="C56" s="32" t="s">
        <v>111</v>
      </c>
      <c r="D56" s="33">
        <v>4686</v>
      </c>
      <c r="E56" s="34">
        <f t="shared" si="5"/>
        <v>2.9792747761093444E-3</v>
      </c>
      <c r="F56" s="35">
        <v>0.67900000000000005</v>
      </c>
      <c r="G56" s="34"/>
      <c r="H56" s="41">
        <v>2603.5</v>
      </c>
      <c r="I56" s="37">
        <f t="shared" si="6"/>
        <v>3399.6014318944194</v>
      </c>
      <c r="J56" s="37">
        <f t="shared" si="9"/>
        <v>5248.3200000000006</v>
      </c>
      <c r="K56" s="37"/>
      <c r="L56" s="37"/>
      <c r="M56" s="37"/>
      <c r="N56" s="37"/>
      <c r="O56" s="37"/>
      <c r="P56" s="37"/>
      <c r="Q56" s="37"/>
      <c r="R56" s="37"/>
      <c r="S56" s="37">
        <f>D56*$S$7</f>
        <v>2905.32</v>
      </c>
      <c r="T56" s="38">
        <f t="shared" si="7"/>
        <v>11553.241431894419</v>
      </c>
    </row>
    <row r="57" spans="1:20" x14ac:dyDescent="0.25">
      <c r="A57" s="16"/>
      <c r="B57" s="31">
        <v>50</v>
      </c>
      <c r="C57" s="32" t="s">
        <v>112</v>
      </c>
      <c r="D57" s="33">
        <v>10996</v>
      </c>
      <c r="E57" s="34">
        <f t="shared" si="5"/>
        <v>6.9910596325433953E-3</v>
      </c>
      <c r="F57" s="35">
        <v>0.56999999999999995</v>
      </c>
      <c r="G57" s="34"/>
      <c r="H57" s="36">
        <v>3292.11</v>
      </c>
      <c r="I57" s="37">
        <f t="shared" si="6"/>
        <v>7977.3831295584796</v>
      </c>
      <c r="J57" s="37">
        <f t="shared" si="9"/>
        <v>12315.52</v>
      </c>
      <c r="K57" s="37"/>
      <c r="L57" s="37"/>
      <c r="M57" s="37"/>
      <c r="N57" s="37"/>
      <c r="O57" s="37"/>
      <c r="P57" s="37"/>
      <c r="Q57" s="37"/>
      <c r="R57" s="37">
        <f>D57*$R$7</f>
        <v>13525.08</v>
      </c>
      <c r="S57" s="37"/>
      <c r="T57" s="38">
        <f t="shared" si="7"/>
        <v>33817.983129558481</v>
      </c>
    </row>
    <row r="58" spans="1:20" x14ac:dyDescent="0.25">
      <c r="A58" s="16"/>
      <c r="B58" s="31">
        <v>51</v>
      </c>
      <c r="C58" s="32" t="s">
        <v>113</v>
      </c>
      <c r="D58" s="33">
        <v>3835</v>
      </c>
      <c r="E58" s="34">
        <f t="shared" si="5"/>
        <v>2.4382242352495383E-3</v>
      </c>
      <c r="F58" s="35">
        <v>0.69699999999999995</v>
      </c>
      <c r="G58" s="34"/>
      <c r="H58" s="39">
        <v>6414.6</v>
      </c>
      <c r="I58" s="37">
        <f t="shared" si="6"/>
        <v>2782.2175611001066</v>
      </c>
      <c r="J58" s="37">
        <f t="shared" si="9"/>
        <v>4295.2000000000007</v>
      </c>
      <c r="K58" s="37"/>
      <c r="L58" s="37"/>
      <c r="M58" s="37"/>
      <c r="N58" s="37"/>
      <c r="O58" s="37"/>
      <c r="P58" s="37"/>
      <c r="Q58" s="37">
        <f>D58*$Q$7</f>
        <v>7094.75</v>
      </c>
      <c r="R58" s="37"/>
      <c r="S58" s="37"/>
      <c r="T58" s="38">
        <f t="shared" si="7"/>
        <v>14172.167561100108</v>
      </c>
    </row>
    <row r="59" spans="1:20" x14ac:dyDescent="0.25">
      <c r="A59" s="16"/>
      <c r="B59" s="31">
        <v>52</v>
      </c>
      <c r="C59" s="32" t="s">
        <v>114</v>
      </c>
      <c r="D59" s="33">
        <v>5263</v>
      </c>
      <c r="E59" s="34">
        <f t="shared" si="5"/>
        <v>3.3461210300178147E-3</v>
      </c>
      <c r="F59" s="35">
        <v>0.68899999999999995</v>
      </c>
      <c r="G59" s="34"/>
      <c r="H59" s="39">
        <v>6460.19</v>
      </c>
      <c r="I59" s="37">
        <f t="shared" si="6"/>
        <v>3818.2036568630665</v>
      </c>
      <c r="J59" s="37">
        <f t="shared" si="9"/>
        <v>5894.56</v>
      </c>
      <c r="K59" s="37"/>
      <c r="L59" s="37"/>
      <c r="M59" s="37"/>
      <c r="N59" s="37"/>
      <c r="O59" s="37"/>
      <c r="P59" s="37"/>
      <c r="Q59" s="37">
        <f>D59*$Q$7</f>
        <v>9736.5500000000011</v>
      </c>
      <c r="R59" s="37"/>
      <c r="S59" s="37"/>
      <c r="T59" s="38">
        <f t="shared" si="7"/>
        <v>19449.313656863065</v>
      </c>
    </row>
    <row r="60" spans="1:20" x14ac:dyDescent="0.25">
      <c r="A60" s="16"/>
      <c r="B60" s="31">
        <v>53</v>
      </c>
      <c r="C60" s="32" t="s">
        <v>115</v>
      </c>
      <c r="D60" s="33">
        <v>8856</v>
      </c>
      <c r="E60" s="34">
        <f t="shared" si="5"/>
        <v>5.6304860045293115E-3</v>
      </c>
      <c r="F60" s="35">
        <v>0.621</v>
      </c>
      <c r="G60" s="34"/>
      <c r="H60" s="36">
        <v>3760.16</v>
      </c>
      <c r="I60" s="37">
        <f t="shared" si="6"/>
        <v>6424.8549468324745</v>
      </c>
      <c r="J60" s="37">
        <f t="shared" si="9"/>
        <v>9918.7200000000012</v>
      </c>
      <c r="K60" s="37"/>
      <c r="L60" s="37"/>
      <c r="M60" s="37"/>
      <c r="N60" s="37"/>
      <c r="O60" s="37"/>
      <c r="P60" s="37"/>
      <c r="Q60" s="37"/>
      <c r="R60" s="37">
        <f>D60*$R$7</f>
        <v>10892.88</v>
      </c>
      <c r="S60" s="37"/>
      <c r="T60" s="38">
        <f t="shared" si="7"/>
        <v>27236.454946832477</v>
      </c>
    </row>
    <row r="61" spans="1:20" ht="25.5" x14ac:dyDescent="0.25">
      <c r="A61" s="16"/>
      <c r="B61" s="31">
        <v>54</v>
      </c>
      <c r="C61" s="32" t="s">
        <v>116</v>
      </c>
      <c r="D61" s="33">
        <v>18440</v>
      </c>
      <c r="E61" s="34">
        <f t="shared" si="5"/>
        <v>1.1723821355411078E-2</v>
      </c>
      <c r="F61" s="35">
        <v>0.67</v>
      </c>
      <c r="G61" s="34"/>
      <c r="H61" s="39">
        <v>7342.73</v>
      </c>
      <c r="I61" s="37">
        <f t="shared" si="6"/>
        <v>13377.859667975479</v>
      </c>
      <c r="J61" s="37">
        <f t="shared" si="9"/>
        <v>20652.800000000003</v>
      </c>
      <c r="K61" s="37"/>
      <c r="L61" s="37"/>
      <c r="M61" s="37"/>
      <c r="N61" s="37"/>
      <c r="O61" s="37"/>
      <c r="P61" s="37"/>
      <c r="Q61" s="37">
        <f>D61*$Q$7</f>
        <v>34114</v>
      </c>
      <c r="R61" s="37"/>
      <c r="S61" s="37"/>
      <c r="T61" s="38">
        <f t="shared" si="7"/>
        <v>68144.659667975473</v>
      </c>
    </row>
    <row r="62" spans="1:20" ht="25.5" x14ac:dyDescent="0.25">
      <c r="A62" s="16"/>
      <c r="B62" s="31">
        <v>55</v>
      </c>
      <c r="C62" s="32" t="s">
        <v>117</v>
      </c>
      <c r="D62" s="33">
        <v>2589</v>
      </c>
      <c r="E62" s="34">
        <f t="shared" si="5"/>
        <v>1.6460397770693752E-3</v>
      </c>
      <c r="F62" s="35">
        <v>0.65900000000000003</v>
      </c>
      <c r="G62" s="34"/>
      <c r="H62" s="39">
        <v>6991.12</v>
      </c>
      <c r="I62" s="37">
        <f t="shared" si="6"/>
        <v>1878.2689089147782</v>
      </c>
      <c r="J62" s="37">
        <f t="shared" si="9"/>
        <v>2899.6800000000003</v>
      </c>
      <c r="K62" s="37"/>
      <c r="L62" s="37"/>
      <c r="M62" s="37"/>
      <c r="N62" s="37"/>
      <c r="O62" s="37"/>
      <c r="P62" s="37"/>
      <c r="Q62" s="37">
        <f>D62*$Q$7</f>
        <v>4789.6500000000005</v>
      </c>
      <c r="R62" s="37"/>
      <c r="S62" s="37"/>
      <c r="T62" s="38">
        <f t="shared" si="7"/>
        <v>9567.5989089147788</v>
      </c>
    </row>
    <row r="63" spans="1:20" x14ac:dyDescent="0.25">
      <c r="A63" s="16"/>
      <c r="B63" s="31">
        <v>56</v>
      </c>
      <c r="C63" s="32" t="s">
        <v>118</v>
      </c>
      <c r="D63" s="33">
        <v>5123</v>
      </c>
      <c r="E63" s="34">
        <f t="shared" si="5"/>
        <v>3.2571115403346503E-3</v>
      </c>
      <c r="F63" s="35">
        <v>0.621</v>
      </c>
      <c r="G63" s="34"/>
      <c r="H63" s="41">
        <v>2791.33</v>
      </c>
      <c r="I63" s="37">
        <f t="shared" si="6"/>
        <v>3716.63639257258</v>
      </c>
      <c r="J63" s="37">
        <f t="shared" si="9"/>
        <v>5737.76</v>
      </c>
      <c r="K63" s="37"/>
      <c r="L63" s="37"/>
      <c r="M63" s="37"/>
      <c r="N63" s="37"/>
      <c r="O63" s="37"/>
      <c r="P63" s="37"/>
      <c r="Q63" s="37"/>
      <c r="R63" s="37"/>
      <c r="S63" s="37">
        <f>D63*$S$7</f>
        <v>3176.2599999999998</v>
      </c>
      <c r="T63" s="38">
        <f t="shared" si="7"/>
        <v>12630.65639257258</v>
      </c>
    </row>
    <row r="64" spans="1:20" x14ac:dyDescent="0.25">
      <c r="A64" s="16"/>
      <c r="B64" s="31">
        <v>57</v>
      </c>
      <c r="C64" s="32" t="s">
        <v>119</v>
      </c>
      <c r="D64" s="33">
        <v>13019</v>
      </c>
      <c r="E64" s="34">
        <f t="shared" si="5"/>
        <v>8.2772467584651208E-3</v>
      </c>
      <c r="F64" s="35">
        <v>0.57599999999999996</v>
      </c>
      <c r="G64" s="34"/>
      <c r="H64" s="36">
        <v>5008.07</v>
      </c>
      <c r="I64" s="37">
        <f t="shared" si="6"/>
        <v>9445.0300985560061</v>
      </c>
      <c r="J64" s="37">
        <f t="shared" si="9"/>
        <v>14581.28</v>
      </c>
      <c r="K64" s="37"/>
      <c r="L64" s="37"/>
      <c r="M64" s="37"/>
      <c r="N64" s="37"/>
      <c r="O64" s="37"/>
      <c r="P64" s="37"/>
      <c r="Q64" s="37"/>
      <c r="R64" s="37">
        <f>D64*$R$7</f>
        <v>16013.369999999999</v>
      </c>
      <c r="S64" s="37"/>
      <c r="T64" s="38">
        <f t="shared" si="7"/>
        <v>40039.680098556011</v>
      </c>
    </row>
    <row r="65" spans="1:20" x14ac:dyDescent="0.25">
      <c r="A65" s="16"/>
      <c r="B65" s="31">
        <v>58</v>
      </c>
      <c r="C65" s="32" t="s">
        <v>120</v>
      </c>
      <c r="D65" s="33">
        <v>25923</v>
      </c>
      <c r="E65" s="34">
        <f t="shared" si="5"/>
        <v>1.6481378578976212E-2</v>
      </c>
      <c r="F65" s="42">
        <v>0.74099999999999999</v>
      </c>
      <c r="G65" s="34"/>
      <c r="H65" s="39">
        <v>6461.44</v>
      </c>
      <c r="I65" s="37">
        <f t="shared" si="6"/>
        <v>18806.629944301971</v>
      </c>
      <c r="J65" s="37"/>
      <c r="K65" s="37">
        <f>D65*$K$7</f>
        <v>18146.099999999999</v>
      </c>
      <c r="L65" s="37"/>
      <c r="M65" s="37"/>
      <c r="N65" s="37"/>
      <c r="O65" s="37"/>
      <c r="P65" s="37"/>
      <c r="Q65" s="37">
        <f>D65*$Q$7</f>
        <v>47957.55</v>
      </c>
      <c r="R65" s="37"/>
      <c r="S65" s="37"/>
      <c r="T65" s="38">
        <f t="shared" si="7"/>
        <v>84910.279944301976</v>
      </c>
    </row>
    <row r="66" spans="1:20" x14ac:dyDescent="0.25">
      <c r="A66" s="16"/>
      <c r="B66" s="31">
        <v>59</v>
      </c>
      <c r="C66" s="32" t="s">
        <v>121</v>
      </c>
      <c r="D66" s="33">
        <v>86647</v>
      </c>
      <c r="E66" s="34">
        <f t="shared" si="5"/>
        <v>5.5088608946979589E-2</v>
      </c>
      <c r="F66" s="44">
        <v>0.75900000000000001</v>
      </c>
      <c r="G66" s="34"/>
      <c r="H66" s="39">
        <v>5739.38</v>
      </c>
      <c r="I66" s="37">
        <f t="shared" si="6"/>
        <v>62860.705349841177</v>
      </c>
      <c r="J66" s="37"/>
      <c r="K66" s="37"/>
      <c r="L66" s="37">
        <f>D66*$L$7</f>
        <v>25994.1</v>
      </c>
      <c r="M66" s="37"/>
      <c r="N66" s="37"/>
      <c r="O66" s="37"/>
      <c r="P66" s="37"/>
      <c r="Q66" s="37">
        <f>D66*$Q$7</f>
        <v>160296.95000000001</v>
      </c>
      <c r="R66" s="37"/>
      <c r="S66" s="37"/>
      <c r="T66" s="38">
        <f t="shared" si="7"/>
        <v>249151.7553498412</v>
      </c>
    </row>
    <row r="67" spans="1:20" x14ac:dyDescent="0.25">
      <c r="A67" s="16"/>
      <c r="B67" s="31">
        <v>60</v>
      </c>
      <c r="C67" s="40" t="s">
        <v>52</v>
      </c>
      <c r="D67" s="33">
        <v>2015</v>
      </c>
      <c r="E67" s="34">
        <f t="shared" si="5"/>
        <v>1.2811008693684013E-3</v>
      </c>
      <c r="F67" s="35">
        <v>0.62</v>
      </c>
      <c r="G67" s="34"/>
      <c r="H67" s="41">
        <v>1687.34</v>
      </c>
      <c r="I67" s="37">
        <f t="shared" si="6"/>
        <v>1461.8431253237845</v>
      </c>
      <c r="J67" s="37">
        <f t="shared" ref="J67:J92" si="10">D67*$J$7</f>
        <v>2256.8000000000002</v>
      </c>
      <c r="K67" s="37"/>
      <c r="L67" s="37"/>
      <c r="M67" s="37"/>
      <c r="N67" s="37"/>
      <c r="O67" s="37"/>
      <c r="P67" s="37"/>
      <c r="Q67" s="37"/>
      <c r="R67" s="37"/>
      <c r="S67" s="37">
        <f>D67*$S$7</f>
        <v>1249.3</v>
      </c>
      <c r="T67" s="38">
        <f t="shared" si="7"/>
        <v>4967.9431253237844</v>
      </c>
    </row>
    <row r="68" spans="1:20" x14ac:dyDescent="0.25">
      <c r="A68" s="16"/>
      <c r="B68" s="31">
        <v>61</v>
      </c>
      <c r="C68" s="32" t="s">
        <v>122</v>
      </c>
      <c r="D68" s="33">
        <v>7433</v>
      </c>
      <c r="E68" s="34">
        <f t="shared" si="5"/>
        <v>4.7257681201068619E-3</v>
      </c>
      <c r="F68" s="35">
        <v>0.61199999999999999</v>
      </c>
      <c r="G68" s="34"/>
      <c r="H68" s="39">
        <v>7049.64</v>
      </c>
      <c r="I68" s="37">
        <f t="shared" si="6"/>
        <v>5392.4962533656035</v>
      </c>
      <c r="J68" s="37">
        <f t="shared" si="10"/>
        <v>8324.9600000000009</v>
      </c>
      <c r="K68" s="37"/>
      <c r="L68" s="37"/>
      <c r="M68" s="37"/>
      <c r="N68" s="37"/>
      <c r="O68" s="37"/>
      <c r="P68" s="37"/>
      <c r="Q68" s="37">
        <f>D68*$Q$7</f>
        <v>13751.050000000001</v>
      </c>
      <c r="R68" s="37"/>
      <c r="S68" s="37"/>
      <c r="T68" s="38">
        <f t="shared" si="7"/>
        <v>27468.506253365606</v>
      </c>
    </row>
    <row r="69" spans="1:20" x14ac:dyDescent="0.25">
      <c r="A69" s="16"/>
      <c r="B69" s="31">
        <v>62</v>
      </c>
      <c r="C69" s="40" t="s">
        <v>53</v>
      </c>
      <c r="D69" s="33">
        <v>5864</v>
      </c>
      <c r="E69" s="34">
        <f t="shared" si="5"/>
        <v>3.7282260535862559E-3</v>
      </c>
      <c r="F69" s="35">
        <v>0.61599999999999999</v>
      </c>
      <c r="G69" s="34"/>
      <c r="H69" s="36">
        <v>2933.15</v>
      </c>
      <c r="I69" s="37">
        <f t="shared" si="6"/>
        <v>4254.2174128529396</v>
      </c>
      <c r="J69" s="37">
        <f t="shared" si="10"/>
        <v>6567.68</v>
      </c>
      <c r="K69" s="37"/>
      <c r="L69" s="37"/>
      <c r="M69" s="37"/>
      <c r="N69" s="37"/>
      <c r="O69" s="37"/>
      <c r="P69" s="37"/>
      <c r="Q69" s="37"/>
      <c r="R69" s="37">
        <f>D69*$R$7</f>
        <v>7212.72</v>
      </c>
      <c r="S69" s="37"/>
      <c r="T69" s="38">
        <f t="shared" si="7"/>
        <v>18034.617412852942</v>
      </c>
    </row>
    <row r="70" spans="1:20" x14ac:dyDescent="0.25">
      <c r="A70" s="16"/>
      <c r="B70" s="31">
        <v>63</v>
      </c>
      <c r="C70" s="32" t="s">
        <v>123</v>
      </c>
      <c r="D70" s="33">
        <v>3777</v>
      </c>
      <c r="E70" s="34">
        <f t="shared" si="5"/>
        <v>2.4013488752379413E-3</v>
      </c>
      <c r="F70" s="35">
        <v>0.60099999999999998</v>
      </c>
      <c r="G70" s="34"/>
      <c r="H70" s="39">
        <v>6354.25</v>
      </c>
      <c r="I70" s="37">
        <f t="shared" si="6"/>
        <v>2740.1396944654762</v>
      </c>
      <c r="J70" s="37">
        <f t="shared" si="10"/>
        <v>4230.2400000000007</v>
      </c>
      <c r="K70" s="37"/>
      <c r="L70" s="37"/>
      <c r="M70" s="37"/>
      <c r="N70" s="37"/>
      <c r="O70" s="37"/>
      <c r="P70" s="37"/>
      <c r="Q70" s="37">
        <f>D70*$Q$7</f>
        <v>6987.4500000000007</v>
      </c>
      <c r="R70" s="37"/>
      <c r="S70" s="37"/>
      <c r="T70" s="38">
        <f t="shared" si="7"/>
        <v>13957.829694465478</v>
      </c>
    </row>
    <row r="71" spans="1:20" ht="25.5" x14ac:dyDescent="0.25">
      <c r="A71" s="16"/>
      <c r="B71" s="31">
        <v>64</v>
      </c>
      <c r="C71" s="32" t="s">
        <v>124</v>
      </c>
      <c r="D71" s="33">
        <v>2427</v>
      </c>
      <c r="E71" s="34">
        <f t="shared" si="5"/>
        <v>1.5430430818645707E-3</v>
      </c>
      <c r="F71" s="35">
        <v>0.65</v>
      </c>
      <c r="G71" s="34"/>
      <c r="H71" s="39">
        <v>6922.13</v>
      </c>
      <c r="I71" s="37">
        <f t="shared" si="6"/>
        <v>1760.7410745215013</v>
      </c>
      <c r="J71" s="37">
        <f t="shared" si="10"/>
        <v>2718.2400000000002</v>
      </c>
      <c r="K71" s="37"/>
      <c r="L71" s="37"/>
      <c r="M71" s="37"/>
      <c r="N71" s="37"/>
      <c r="O71" s="37"/>
      <c r="P71" s="37"/>
      <c r="Q71" s="37">
        <f>D71*$Q$7</f>
        <v>4489.95</v>
      </c>
      <c r="R71" s="37"/>
      <c r="S71" s="37"/>
      <c r="T71" s="38">
        <f t="shared" si="7"/>
        <v>8968.9310745215007</v>
      </c>
    </row>
    <row r="72" spans="1:20" x14ac:dyDescent="0.25">
      <c r="A72" s="16"/>
      <c r="B72" s="31">
        <v>65</v>
      </c>
      <c r="C72" s="32" t="s">
        <v>125</v>
      </c>
      <c r="D72" s="33">
        <v>3849</v>
      </c>
      <c r="E72" s="34">
        <f t="shared" ref="E72:E103" si="11">D72/D$147</f>
        <v>2.4471251842178546E-3</v>
      </c>
      <c r="F72" s="35">
        <v>0.66200000000000003</v>
      </c>
      <c r="G72" s="34"/>
      <c r="H72" s="41">
        <v>2676.02</v>
      </c>
      <c r="I72" s="37">
        <f t="shared" ref="I72:I103" si="12">$A$160*E72</f>
        <v>2792.374287529155</v>
      </c>
      <c r="J72" s="37">
        <f t="shared" si="10"/>
        <v>4310.88</v>
      </c>
      <c r="K72" s="37"/>
      <c r="L72" s="37"/>
      <c r="M72" s="37"/>
      <c r="N72" s="37"/>
      <c r="O72" s="37"/>
      <c r="P72" s="37"/>
      <c r="Q72" s="37"/>
      <c r="R72" s="37"/>
      <c r="S72" s="37">
        <f>D72*$S$7</f>
        <v>2386.38</v>
      </c>
      <c r="T72" s="38">
        <f t="shared" ref="T72:T103" si="13">SUM(I72:S72)</f>
        <v>9489.6342875291557</v>
      </c>
    </row>
    <row r="73" spans="1:20" x14ac:dyDescent="0.25">
      <c r="A73" s="16"/>
      <c r="B73" s="31">
        <v>66</v>
      </c>
      <c r="C73" s="40" t="s">
        <v>54</v>
      </c>
      <c r="D73" s="33">
        <v>2193</v>
      </c>
      <c r="E73" s="34">
        <f t="shared" si="11"/>
        <v>1.3942700776798532E-3</v>
      </c>
      <c r="F73" s="35">
        <v>0.58399999999999996</v>
      </c>
      <c r="G73" s="34"/>
      <c r="H73" s="41">
        <v>2599.1799999999998</v>
      </c>
      <c r="I73" s="37">
        <f t="shared" si="12"/>
        <v>1590.9786470645458</v>
      </c>
      <c r="J73" s="37">
        <f t="shared" si="10"/>
        <v>2456.1600000000003</v>
      </c>
      <c r="K73" s="37"/>
      <c r="L73" s="37"/>
      <c r="M73" s="37"/>
      <c r="N73" s="37"/>
      <c r="O73" s="37"/>
      <c r="P73" s="37"/>
      <c r="Q73" s="37"/>
      <c r="R73" s="37"/>
      <c r="S73" s="37">
        <f>D73*$S$7</f>
        <v>1359.66</v>
      </c>
      <c r="T73" s="38">
        <f t="shared" si="13"/>
        <v>5406.7986470645465</v>
      </c>
    </row>
    <row r="74" spans="1:20" ht="25.5" x14ac:dyDescent="0.25">
      <c r="A74" s="16"/>
      <c r="B74" s="31">
        <v>67</v>
      </c>
      <c r="C74" s="32" t="s">
        <v>126</v>
      </c>
      <c r="D74" s="33">
        <v>13357</v>
      </c>
      <c r="E74" s="34">
        <f t="shared" si="11"/>
        <v>8.4921410978430461E-3</v>
      </c>
      <c r="F74" s="35">
        <v>0.627</v>
      </c>
      <c r="G74" s="34"/>
      <c r="H74" s="39">
        <v>5600.06</v>
      </c>
      <c r="I74" s="37">
        <f t="shared" si="12"/>
        <v>9690.2424937716096</v>
      </c>
      <c r="J74" s="37">
        <f t="shared" si="10"/>
        <v>14959.840000000002</v>
      </c>
      <c r="K74" s="37"/>
      <c r="L74" s="37"/>
      <c r="M74" s="37"/>
      <c r="N74" s="37"/>
      <c r="O74" s="37"/>
      <c r="P74" s="37"/>
      <c r="Q74" s="37">
        <f>D74*$Q$7</f>
        <v>24710.45</v>
      </c>
      <c r="R74" s="37"/>
      <c r="S74" s="37"/>
      <c r="T74" s="38">
        <f t="shared" si="13"/>
        <v>49360.532493771607</v>
      </c>
    </row>
    <row r="75" spans="1:20" ht="25.5" x14ac:dyDescent="0.25">
      <c r="A75" s="16"/>
      <c r="B75" s="31">
        <v>68</v>
      </c>
      <c r="C75" s="32" t="s">
        <v>127</v>
      </c>
      <c r="D75" s="33">
        <v>4316</v>
      </c>
      <c r="E75" s="34">
        <f t="shared" si="11"/>
        <v>2.7440354105181244E-3</v>
      </c>
      <c r="F75" s="35">
        <v>0.57899999999999996</v>
      </c>
      <c r="G75" s="34"/>
      <c r="H75" s="41">
        <v>1691.38</v>
      </c>
      <c r="I75" s="37">
        <f t="shared" si="12"/>
        <v>3131.1736619838484</v>
      </c>
      <c r="J75" s="37">
        <f t="shared" si="10"/>
        <v>4833.92</v>
      </c>
      <c r="K75" s="37"/>
      <c r="L75" s="37"/>
      <c r="M75" s="37"/>
      <c r="N75" s="37"/>
      <c r="O75" s="37"/>
      <c r="P75" s="37"/>
      <c r="Q75" s="37"/>
      <c r="R75" s="37"/>
      <c r="S75" s="37">
        <f>D75*$S$7</f>
        <v>2675.92</v>
      </c>
      <c r="T75" s="38">
        <f t="shared" si="13"/>
        <v>10641.013661983849</v>
      </c>
    </row>
    <row r="76" spans="1:20" x14ac:dyDescent="0.25">
      <c r="A76" s="16"/>
      <c r="B76" s="31">
        <v>69</v>
      </c>
      <c r="C76" s="32" t="s">
        <v>128</v>
      </c>
      <c r="D76" s="33">
        <v>3134</v>
      </c>
      <c r="E76" s="34">
        <f t="shared" si="11"/>
        <v>1.9925410047645508E-3</v>
      </c>
      <c r="F76" s="35">
        <v>0.67500000000000004</v>
      </c>
      <c r="G76" s="34"/>
      <c r="H76" s="41">
        <v>2233.5700000000002</v>
      </c>
      <c r="I76" s="37">
        <f t="shared" si="12"/>
        <v>2273.6557591884571</v>
      </c>
      <c r="J76" s="37">
        <f t="shared" si="10"/>
        <v>3510.0800000000004</v>
      </c>
      <c r="K76" s="37"/>
      <c r="L76" s="37"/>
      <c r="M76" s="37"/>
      <c r="N76" s="37"/>
      <c r="O76" s="37"/>
      <c r="P76" s="37"/>
      <c r="Q76" s="37"/>
      <c r="R76" s="37"/>
      <c r="S76" s="37">
        <f>D76*$S$7</f>
        <v>1943.08</v>
      </c>
      <c r="T76" s="38">
        <f t="shared" si="13"/>
        <v>7726.8157591884574</v>
      </c>
    </row>
    <row r="77" spans="1:20" x14ac:dyDescent="0.25">
      <c r="A77" s="16"/>
      <c r="B77" s="31">
        <v>1</v>
      </c>
      <c r="C77" s="32" t="s">
        <v>129</v>
      </c>
      <c r="D77" s="33">
        <v>1923</v>
      </c>
      <c r="E77" s="34">
        <f t="shared" si="11"/>
        <v>1.2226089190051791E-3</v>
      </c>
      <c r="F77" s="35">
        <v>0.66</v>
      </c>
      <c r="G77" s="34"/>
      <c r="H77" s="41">
        <v>1924.08</v>
      </c>
      <c r="I77" s="37">
        <f t="shared" si="12"/>
        <v>1395.0989230757507</v>
      </c>
      <c r="J77" s="37">
        <f t="shared" si="10"/>
        <v>2153.7600000000002</v>
      </c>
      <c r="K77" s="37"/>
      <c r="L77" s="37"/>
      <c r="M77" s="37"/>
      <c r="N77" s="37"/>
      <c r="O77" s="37"/>
      <c r="P77" s="37"/>
      <c r="Q77" s="37"/>
      <c r="R77" s="37"/>
      <c r="S77" s="37">
        <f>D77*$S$7</f>
        <v>1192.26</v>
      </c>
      <c r="T77" s="38">
        <f t="shared" si="13"/>
        <v>4741.1189230757509</v>
      </c>
    </row>
    <row r="78" spans="1:20" x14ac:dyDescent="0.25">
      <c r="A78" s="16"/>
      <c r="B78" s="31">
        <v>2</v>
      </c>
      <c r="C78" s="40" t="s">
        <v>55</v>
      </c>
      <c r="D78" s="33">
        <v>3740</v>
      </c>
      <c r="E78" s="34">
        <f t="shared" si="11"/>
        <v>2.3778249386788193E-3</v>
      </c>
      <c r="F78" s="35">
        <v>0.56999999999999995</v>
      </c>
      <c r="G78" s="34"/>
      <c r="H78" s="41">
        <v>2326.1999999999998</v>
      </c>
      <c r="I78" s="37">
        <f t="shared" si="12"/>
        <v>2713.2969174744189</v>
      </c>
      <c r="J78" s="37">
        <f t="shared" si="10"/>
        <v>4188.8</v>
      </c>
      <c r="K78" s="37"/>
      <c r="L78" s="37"/>
      <c r="M78" s="37"/>
      <c r="N78" s="37"/>
      <c r="O78" s="37"/>
      <c r="P78" s="37"/>
      <c r="Q78" s="37"/>
      <c r="R78" s="37"/>
      <c r="S78" s="37">
        <f>D78*$S$7</f>
        <v>2318.8000000000002</v>
      </c>
      <c r="T78" s="38">
        <f t="shared" si="13"/>
        <v>9220.8969174744198</v>
      </c>
    </row>
    <row r="79" spans="1:20" x14ac:dyDescent="0.25">
      <c r="A79" s="16"/>
      <c r="B79" s="31">
        <v>3</v>
      </c>
      <c r="C79" s="40" t="s">
        <v>56</v>
      </c>
      <c r="D79" s="33">
        <v>3108</v>
      </c>
      <c r="E79" s="34">
        <f t="shared" si="11"/>
        <v>1.976010670966249E-3</v>
      </c>
      <c r="F79" s="35">
        <v>0.63900000000000001</v>
      </c>
      <c r="G79" s="34"/>
      <c r="H79" s="36">
        <v>4697.55</v>
      </c>
      <c r="I79" s="37">
        <f t="shared" si="12"/>
        <v>2254.7932672487955</v>
      </c>
      <c r="J79" s="37">
        <f t="shared" si="10"/>
        <v>3480.9600000000005</v>
      </c>
      <c r="K79" s="37"/>
      <c r="L79" s="37"/>
      <c r="M79" s="37"/>
      <c r="N79" s="37"/>
      <c r="O79" s="37"/>
      <c r="P79" s="37"/>
      <c r="Q79" s="37"/>
      <c r="R79" s="37">
        <f>D79*$R$7</f>
        <v>3822.84</v>
      </c>
      <c r="S79" s="37"/>
      <c r="T79" s="38">
        <f t="shared" si="13"/>
        <v>9558.5932672487961</v>
      </c>
    </row>
    <row r="80" spans="1:20" x14ac:dyDescent="0.25">
      <c r="A80" s="16"/>
      <c r="B80" s="31">
        <v>4</v>
      </c>
      <c r="C80" s="32" t="s">
        <v>130</v>
      </c>
      <c r="D80" s="33">
        <v>5175</v>
      </c>
      <c r="E80" s="34">
        <f t="shared" si="11"/>
        <v>3.2901722079312543E-3</v>
      </c>
      <c r="F80" s="35">
        <v>0.63100000000000001</v>
      </c>
      <c r="G80" s="34"/>
      <c r="H80" s="41">
        <v>2009.66</v>
      </c>
      <c r="I80" s="37">
        <f t="shared" si="12"/>
        <v>3754.3613764519037</v>
      </c>
      <c r="J80" s="37">
        <f t="shared" si="10"/>
        <v>5796.0000000000009</v>
      </c>
      <c r="K80" s="37"/>
      <c r="L80" s="37"/>
      <c r="M80" s="37"/>
      <c r="N80" s="37"/>
      <c r="O80" s="37"/>
      <c r="P80" s="37"/>
      <c r="Q80" s="37"/>
      <c r="R80" s="37"/>
      <c r="S80" s="37">
        <f>D80*$S$7</f>
        <v>3208.5</v>
      </c>
      <c r="T80" s="38">
        <f t="shared" si="13"/>
        <v>12758.861376451905</v>
      </c>
    </row>
    <row r="81" spans="1:20" x14ac:dyDescent="0.25">
      <c r="A81" s="16"/>
      <c r="B81" s="31">
        <v>5</v>
      </c>
      <c r="C81" s="40" t="s">
        <v>57</v>
      </c>
      <c r="D81" s="33">
        <v>2684</v>
      </c>
      <c r="E81" s="34">
        <f t="shared" si="11"/>
        <v>1.7064390736400939E-3</v>
      </c>
      <c r="F81" s="35">
        <v>0.60699999999999998</v>
      </c>
      <c r="G81" s="34"/>
      <c r="H81" s="41">
        <v>1453.06</v>
      </c>
      <c r="I81" s="37">
        <f t="shared" si="12"/>
        <v>1947.1895525404655</v>
      </c>
      <c r="J81" s="37">
        <f t="shared" si="10"/>
        <v>3006.0800000000004</v>
      </c>
      <c r="K81" s="37"/>
      <c r="L81" s="37"/>
      <c r="M81" s="37"/>
      <c r="N81" s="37"/>
      <c r="O81" s="37"/>
      <c r="P81" s="37"/>
      <c r="Q81" s="37"/>
      <c r="R81" s="37"/>
      <c r="S81" s="37">
        <f>D81*$S$7</f>
        <v>1664.08</v>
      </c>
      <c r="T81" s="38">
        <f t="shared" si="13"/>
        <v>6617.349552540466</v>
      </c>
    </row>
    <row r="82" spans="1:20" ht="25.5" x14ac:dyDescent="0.25">
      <c r="A82" s="16"/>
      <c r="B82" s="31">
        <v>6</v>
      </c>
      <c r="C82" s="40" t="s">
        <v>58</v>
      </c>
      <c r="D82" s="33">
        <v>3426</v>
      </c>
      <c r="E82" s="34">
        <f t="shared" si="11"/>
        <v>2.178189368960865E-3</v>
      </c>
      <c r="F82" s="35">
        <v>0.57999999999999996</v>
      </c>
      <c r="G82" s="34"/>
      <c r="H82" s="36">
        <v>3561</v>
      </c>
      <c r="I82" s="37">
        <f t="shared" si="12"/>
        <v>2485.4960532800428</v>
      </c>
      <c r="J82" s="37">
        <f t="shared" si="10"/>
        <v>3837.1200000000003</v>
      </c>
      <c r="K82" s="37"/>
      <c r="L82" s="37"/>
      <c r="M82" s="37"/>
      <c r="N82" s="37"/>
      <c r="O82" s="37"/>
      <c r="P82" s="37"/>
      <c r="Q82" s="37"/>
      <c r="R82" s="37">
        <f>D82*$R$7</f>
        <v>4213.9799999999996</v>
      </c>
      <c r="S82" s="37"/>
      <c r="T82" s="38">
        <f t="shared" si="13"/>
        <v>10536.596053280042</v>
      </c>
    </row>
    <row r="83" spans="1:20" ht="25.5" x14ac:dyDescent="0.25">
      <c r="A83" s="16"/>
      <c r="B83" s="31">
        <v>7</v>
      </c>
      <c r="C83" s="32" t="s">
        <v>131</v>
      </c>
      <c r="D83" s="33">
        <v>18248</v>
      </c>
      <c r="E83" s="34">
        <f t="shared" si="11"/>
        <v>1.1601751198131309E-2</v>
      </c>
      <c r="F83" s="35">
        <v>0.68400000000000005</v>
      </c>
      <c r="G83" s="34"/>
      <c r="H83" s="39">
        <v>5458.13</v>
      </c>
      <c r="I83" s="37">
        <f t="shared" si="12"/>
        <v>13238.567419805668</v>
      </c>
      <c r="J83" s="37">
        <f t="shared" si="10"/>
        <v>20437.760000000002</v>
      </c>
      <c r="K83" s="37"/>
      <c r="L83" s="37"/>
      <c r="M83" s="37"/>
      <c r="N83" s="37"/>
      <c r="O83" s="37"/>
      <c r="P83" s="37"/>
      <c r="Q83" s="37">
        <f>D83*$Q$7</f>
        <v>33758.800000000003</v>
      </c>
      <c r="R83" s="37"/>
      <c r="S83" s="37"/>
      <c r="T83" s="38">
        <f t="shared" si="13"/>
        <v>67435.127419805678</v>
      </c>
    </row>
    <row r="84" spans="1:20" x14ac:dyDescent="0.25">
      <c r="A84" s="16"/>
      <c r="B84" s="31">
        <v>8</v>
      </c>
      <c r="C84" s="32" t="s">
        <v>132</v>
      </c>
      <c r="D84" s="33">
        <v>13434</v>
      </c>
      <c r="E84" s="34">
        <f t="shared" si="11"/>
        <v>8.5410963171687858E-3</v>
      </c>
      <c r="F84" s="35">
        <v>0.66200000000000003</v>
      </c>
      <c r="G84" s="34"/>
      <c r="H84" s="39">
        <v>6275.12</v>
      </c>
      <c r="I84" s="37">
        <f t="shared" si="12"/>
        <v>9746.1044891313759</v>
      </c>
      <c r="J84" s="37">
        <f t="shared" si="10"/>
        <v>15046.080000000002</v>
      </c>
      <c r="K84" s="37"/>
      <c r="L84" s="37"/>
      <c r="M84" s="37"/>
      <c r="N84" s="37"/>
      <c r="O84" s="37"/>
      <c r="P84" s="37"/>
      <c r="Q84" s="37">
        <f>D84*$Q$7</f>
        <v>24852.9</v>
      </c>
      <c r="R84" s="37"/>
      <c r="S84" s="37"/>
      <c r="T84" s="38">
        <f t="shared" si="13"/>
        <v>49645.084489131375</v>
      </c>
    </row>
    <row r="85" spans="1:20" x14ac:dyDescent="0.25">
      <c r="A85" s="16"/>
      <c r="B85" s="31">
        <v>9</v>
      </c>
      <c r="C85" s="32" t="s">
        <v>133</v>
      </c>
      <c r="D85" s="33">
        <v>7947</v>
      </c>
      <c r="E85" s="34">
        <f t="shared" si="11"/>
        <v>5.0525601036579089E-3</v>
      </c>
      <c r="F85" s="35">
        <v>0.622</v>
      </c>
      <c r="G85" s="34"/>
      <c r="H85" s="41">
        <v>1862.34</v>
      </c>
      <c r="I85" s="37">
        <f t="shared" si="12"/>
        <v>5765.3932094035326</v>
      </c>
      <c r="J85" s="37">
        <f t="shared" si="10"/>
        <v>8900.6400000000012</v>
      </c>
      <c r="K85" s="37"/>
      <c r="L85" s="37"/>
      <c r="M85" s="37"/>
      <c r="N85" s="37"/>
      <c r="O85" s="37"/>
      <c r="P85" s="37"/>
      <c r="Q85" s="37"/>
      <c r="R85" s="37"/>
      <c r="S85" s="37">
        <f>D85*$S$7</f>
        <v>4927.1400000000003</v>
      </c>
      <c r="T85" s="38">
        <f t="shared" si="13"/>
        <v>19593.173209403532</v>
      </c>
    </row>
    <row r="86" spans="1:20" x14ac:dyDescent="0.25">
      <c r="A86" s="16"/>
      <c r="B86" s="31">
        <v>10</v>
      </c>
      <c r="C86" s="32" t="s">
        <v>134</v>
      </c>
      <c r="D86" s="33">
        <v>2279</v>
      </c>
      <c r="E86" s="34">
        <f t="shared" si="11"/>
        <v>1.4489473356280827E-3</v>
      </c>
      <c r="F86" s="35">
        <v>0.62</v>
      </c>
      <c r="G86" s="34"/>
      <c r="H86" s="41">
        <v>2501.1</v>
      </c>
      <c r="I86" s="37">
        <f t="shared" si="12"/>
        <v>1653.3699665572731</v>
      </c>
      <c r="J86" s="37">
        <f t="shared" si="10"/>
        <v>2552.48</v>
      </c>
      <c r="K86" s="37"/>
      <c r="L86" s="37"/>
      <c r="M86" s="37"/>
      <c r="N86" s="37"/>
      <c r="O86" s="37"/>
      <c r="P86" s="37"/>
      <c r="Q86" s="37"/>
      <c r="R86" s="37"/>
      <c r="S86" s="37">
        <f>D86*$S$7</f>
        <v>1412.98</v>
      </c>
      <c r="T86" s="38">
        <f t="shared" si="13"/>
        <v>5618.8299665572722</v>
      </c>
    </row>
    <row r="87" spans="1:20" x14ac:dyDescent="0.25">
      <c r="A87" s="16"/>
      <c r="B87" s="31">
        <v>11</v>
      </c>
      <c r="C87" s="40" t="s">
        <v>59</v>
      </c>
      <c r="D87" s="33">
        <v>3551</v>
      </c>
      <c r="E87" s="34">
        <f t="shared" si="11"/>
        <v>2.2576621276065474E-3</v>
      </c>
      <c r="F87" s="35">
        <v>0.59599999999999997</v>
      </c>
      <c r="G87" s="34"/>
      <c r="H87" s="36">
        <v>3998.87</v>
      </c>
      <c r="I87" s="37">
        <f t="shared" si="12"/>
        <v>2576.1811106822624</v>
      </c>
      <c r="J87" s="37">
        <f t="shared" si="10"/>
        <v>3977.1200000000003</v>
      </c>
      <c r="K87" s="37"/>
      <c r="L87" s="37"/>
      <c r="M87" s="37"/>
      <c r="N87" s="37"/>
      <c r="O87" s="37"/>
      <c r="P87" s="37"/>
      <c r="Q87" s="37"/>
      <c r="R87" s="37">
        <f>D87*$R$7</f>
        <v>4367.7299999999996</v>
      </c>
      <c r="S87" s="37"/>
      <c r="T87" s="38">
        <f t="shared" si="13"/>
        <v>10921.031110682263</v>
      </c>
    </row>
    <row r="88" spans="1:20" x14ac:dyDescent="0.25">
      <c r="A88" s="16"/>
      <c r="B88" s="31">
        <v>12</v>
      </c>
      <c r="C88" s="32" t="s">
        <v>136</v>
      </c>
      <c r="D88" s="33">
        <v>9244</v>
      </c>
      <c r="E88" s="34">
        <f t="shared" si="11"/>
        <v>5.8771694473655099E-3</v>
      </c>
      <c r="F88" s="35">
        <v>0.67300000000000004</v>
      </c>
      <c r="G88" s="34"/>
      <c r="H88" s="36">
        <v>4781.4799999999996</v>
      </c>
      <c r="I88" s="37">
        <f t="shared" si="12"/>
        <v>6706.3413650089651</v>
      </c>
      <c r="J88" s="37">
        <f t="shared" si="10"/>
        <v>10353.280000000001</v>
      </c>
      <c r="K88" s="37"/>
      <c r="L88" s="37"/>
      <c r="M88" s="37"/>
      <c r="N88" s="37"/>
      <c r="O88" s="37"/>
      <c r="P88" s="37"/>
      <c r="Q88" s="37"/>
      <c r="R88" s="37">
        <f>D88*$R$7</f>
        <v>11370.119999999999</v>
      </c>
      <c r="S88" s="37"/>
      <c r="T88" s="38">
        <f t="shared" si="13"/>
        <v>28429.741365008966</v>
      </c>
    </row>
    <row r="89" spans="1:20" x14ac:dyDescent="0.25">
      <c r="A89" s="16"/>
      <c r="B89" s="31">
        <v>13</v>
      </c>
      <c r="C89" s="32" t="s">
        <v>137</v>
      </c>
      <c r="D89" s="33">
        <v>3898</v>
      </c>
      <c r="E89" s="34">
        <f t="shared" si="11"/>
        <v>2.4782785056069621E-3</v>
      </c>
      <c r="F89" s="35">
        <v>0.64300000000000002</v>
      </c>
      <c r="G89" s="34"/>
      <c r="H89" s="39">
        <v>7131.86</v>
      </c>
      <c r="I89" s="37">
        <f t="shared" si="12"/>
        <v>2827.922830030825</v>
      </c>
      <c r="J89" s="37">
        <f t="shared" si="10"/>
        <v>4365.76</v>
      </c>
      <c r="K89" s="37"/>
      <c r="L89" s="37"/>
      <c r="M89" s="37"/>
      <c r="N89" s="37"/>
      <c r="O89" s="37"/>
      <c r="P89" s="37"/>
      <c r="Q89" s="37">
        <f>D89*$Q$7</f>
        <v>7211.3</v>
      </c>
      <c r="R89" s="37"/>
      <c r="S89" s="37"/>
      <c r="T89" s="38">
        <f t="shared" si="13"/>
        <v>14404.982830030825</v>
      </c>
    </row>
    <row r="90" spans="1:20" x14ac:dyDescent="0.25">
      <c r="A90" s="16"/>
      <c r="B90" s="31">
        <v>14</v>
      </c>
      <c r="C90" s="32" t="s">
        <v>138</v>
      </c>
      <c r="D90" s="33">
        <v>11819</v>
      </c>
      <c r="E90" s="34">
        <f t="shared" si="11"/>
        <v>7.5143082754665688E-3</v>
      </c>
      <c r="F90" s="35">
        <v>0.63100000000000001</v>
      </c>
      <c r="G90" s="34"/>
      <c r="H90" s="36">
        <v>4289.7</v>
      </c>
      <c r="I90" s="37">
        <f t="shared" si="12"/>
        <v>8574.4535474946952</v>
      </c>
      <c r="J90" s="37">
        <f t="shared" si="10"/>
        <v>13237.28</v>
      </c>
      <c r="K90" s="37"/>
      <c r="L90" s="37"/>
      <c r="M90" s="37"/>
      <c r="N90" s="37"/>
      <c r="O90" s="37"/>
      <c r="P90" s="37"/>
      <c r="Q90" s="37"/>
      <c r="R90" s="37">
        <f>D90*$R$7</f>
        <v>14537.369999999999</v>
      </c>
      <c r="S90" s="37"/>
      <c r="T90" s="38">
        <f t="shared" si="13"/>
        <v>36349.103547494698</v>
      </c>
    </row>
    <row r="91" spans="1:20" x14ac:dyDescent="0.25">
      <c r="A91" s="16"/>
      <c r="B91" s="31">
        <v>15</v>
      </c>
      <c r="C91" s="32" t="s">
        <v>139</v>
      </c>
      <c r="D91" s="33">
        <v>4260</v>
      </c>
      <c r="E91" s="34">
        <f t="shared" si="11"/>
        <v>2.7084316146448583E-3</v>
      </c>
      <c r="F91" s="35">
        <v>0.66100000000000003</v>
      </c>
      <c r="G91" s="34"/>
      <c r="H91" s="36">
        <v>4107.9799999999996</v>
      </c>
      <c r="I91" s="37">
        <f t="shared" si="12"/>
        <v>3090.5467562676536</v>
      </c>
      <c r="J91" s="37">
        <f t="shared" si="10"/>
        <v>4771.2000000000007</v>
      </c>
      <c r="K91" s="37"/>
      <c r="L91" s="37"/>
      <c r="M91" s="37"/>
      <c r="N91" s="37"/>
      <c r="O91" s="37"/>
      <c r="P91" s="37"/>
      <c r="Q91" s="37"/>
      <c r="R91" s="37">
        <f>D91*$R$7</f>
        <v>5239.8</v>
      </c>
      <c r="S91" s="37"/>
      <c r="T91" s="38">
        <f t="shared" si="13"/>
        <v>13101.546756267653</v>
      </c>
    </row>
    <row r="92" spans="1:20" x14ac:dyDescent="0.25">
      <c r="A92" s="16"/>
      <c r="B92" s="31">
        <v>16</v>
      </c>
      <c r="C92" s="32" t="s">
        <v>140</v>
      </c>
      <c r="D92" s="33">
        <v>4342</v>
      </c>
      <c r="E92" s="34">
        <f t="shared" si="11"/>
        <v>2.7605657443164262E-3</v>
      </c>
      <c r="F92" s="35">
        <v>0.63900000000000001</v>
      </c>
      <c r="G92" s="34"/>
      <c r="H92" s="36">
        <v>2994.01</v>
      </c>
      <c r="I92" s="37">
        <f t="shared" si="12"/>
        <v>3150.03615392351</v>
      </c>
      <c r="J92" s="37">
        <f t="shared" si="10"/>
        <v>4863.0400000000009</v>
      </c>
      <c r="K92" s="37"/>
      <c r="L92" s="37"/>
      <c r="M92" s="37"/>
      <c r="N92" s="37"/>
      <c r="O92" s="37"/>
      <c r="P92" s="37"/>
      <c r="Q92" s="37"/>
      <c r="R92" s="37">
        <f>D92*$R$7</f>
        <v>5340.66</v>
      </c>
      <c r="S92" s="37"/>
      <c r="T92" s="38">
        <f t="shared" si="13"/>
        <v>13353.73615392351</v>
      </c>
    </row>
    <row r="93" spans="1:20" x14ac:dyDescent="0.25">
      <c r="A93" s="16"/>
      <c r="B93" s="31">
        <v>17</v>
      </c>
      <c r="C93" s="32" t="s">
        <v>141</v>
      </c>
      <c r="D93" s="33">
        <v>2332</v>
      </c>
      <c r="E93" s="34">
        <f t="shared" si="11"/>
        <v>1.4826437852938521E-3</v>
      </c>
      <c r="F93" s="42">
        <v>0.69899999999999995</v>
      </c>
      <c r="G93" s="34"/>
      <c r="H93" s="41">
        <v>643.22</v>
      </c>
      <c r="I93" s="37">
        <f t="shared" si="12"/>
        <v>1691.8204308958143</v>
      </c>
      <c r="J93" s="37"/>
      <c r="K93" s="37">
        <f>D93*$K$7</f>
        <v>1632.3999999999999</v>
      </c>
      <c r="L93" s="37"/>
      <c r="M93" s="37"/>
      <c r="N93" s="37"/>
      <c r="O93" s="37"/>
      <c r="P93" s="37"/>
      <c r="Q93" s="37"/>
      <c r="R93" s="37"/>
      <c r="S93" s="37">
        <f>D93*$S$7</f>
        <v>1445.84</v>
      </c>
      <c r="T93" s="38">
        <f t="shared" si="13"/>
        <v>4770.0604308958145</v>
      </c>
    </row>
    <row r="94" spans="1:20" x14ac:dyDescent="0.25">
      <c r="A94" s="16"/>
      <c r="B94" s="31">
        <v>18</v>
      </c>
      <c r="C94" s="40" t="s">
        <v>60</v>
      </c>
      <c r="D94" s="33">
        <v>2722</v>
      </c>
      <c r="E94" s="34">
        <f t="shared" si="11"/>
        <v>1.7305987922683814E-3</v>
      </c>
      <c r="F94" s="35">
        <v>0.59599999999999997</v>
      </c>
      <c r="G94" s="34"/>
      <c r="H94" s="41">
        <v>2608.38</v>
      </c>
      <c r="I94" s="37">
        <f t="shared" si="12"/>
        <v>1974.7578099907403</v>
      </c>
      <c r="J94" s="37">
        <f>D94*$J$7</f>
        <v>3048.6400000000003</v>
      </c>
      <c r="K94" s="37"/>
      <c r="L94" s="37"/>
      <c r="M94" s="37"/>
      <c r="N94" s="37"/>
      <c r="O94" s="37"/>
      <c r="P94" s="37"/>
      <c r="Q94" s="37"/>
      <c r="R94" s="37"/>
      <c r="S94" s="37">
        <f>D94*$S$7</f>
        <v>1687.64</v>
      </c>
      <c r="T94" s="38">
        <f t="shared" si="13"/>
        <v>6711.0378099907412</v>
      </c>
    </row>
    <row r="95" spans="1:20" ht="25.5" x14ac:dyDescent="0.25">
      <c r="A95" s="16"/>
      <c r="B95" s="31">
        <v>19</v>
      </c>
      <c r="C95" s="40" t="s">
        <v>61</v>
      </c>
      <c r="D95" s="33">
        <v>1112</v>
      </c>
      <c r="E95" s="34">
        <f t="shared" si="11"/>
        <v>7.0698966091199125E-4</v>
      </c>
      <c r="F95" s="35">
        <v>0.67500000000000004</v>
      </c>
      <c r="G95" s="34"/>
      <c r="H95" s="39">
        <v>6115.11</v>
      </c>
      <c r="I95" s="37">
        <f t="shared" si="12"/>
        <v>806.73427065014823</v>
      </c>
      <c r="J95" s="37">
        <f>D95*$J$7</f>
        <v>1245.44</v>
      </c>
      <c r="K95" s="37"/>
      <c r="L95" s="37"/>
      <c r="M95" s="37"/>
      <c r="N95" s="37"/>
      <c r="O95" s="37"/>
      <c r="P95" s="37"/>
      <c r="Q95" s="37">
        <f>D95*$Q$7</f>
        <v>2057.2000000000003</v>
      </c>
      <c r="R95" s="37"/>
      <c r="S95" s="37"/>
      <c r="T95" s="38">
        <f t="shared" si="13"/>
        <v>4109.3742706501489</v>
      </c>
    </row>
    <row r="96" spans="1:20" x14ac:dyDescent="0.25">
      <c r="A96" s="16"/>
      <c r="B96" s="31">
        <v>20</v>
      </c>
      <c r="C96" s="32" t="s">
        <v>172</v>
      </c>
      <c r="D96" s="33">
        <v>299127</v>
      </c>
      <c r="E96" s="34">
        <f t="shared" si="11"/>
        <v>0.19017958300325646</v>
      </c>
      <c r="F96" s="44">
        <v>0.78800000000000003</v>
      </c>
      <c r="G96" s="107">
        <v>10</v>
      </c>
      <c r="H96" s="39">
        <v>7390.84</v>
      </c>
      <c r="I96" s="37">
        <f t="shared" si="12"/>
        <v>217010.79332443062</v>
      </c>
      <c r="J96" s="37"/>
      <c r="K96" s="37"/>
      <c r="L96" s="37">
        <f>D96*$L$7</f>
        <v>89738.099999999991</v>
      </c>
      <c r="M96" s="37"/>
      <c r="N96" s="37">
        <v>406057.5</v>
      </c>
      <c r="O96" s="37"/>
      <c r="P96" s="37"/>
      <c r="Q96" s="37">
        <f>D96*$Q$7</f>
        <v>553384.95000000007</v>
      </c>
      <c r="R96" s="37"/>
      <c r="S96" s="37"/>
      <c r="T96" s="38">
        <f t="shared" si="13"/>
        <v>1266191.3433244308</v>
      </c>
    </row>
    <row r="97" spans="1:20" x14ac:dyDescent="0.25">
      <c r="A97" s="16"/>
      <c r="B97" s="31">
        <v>21</v>
      </c>
      <c r="C97" s="40" t="s">
        <v>62</v>
      </c>
      <c r="D97" s="33">
        <v>6026</v>
      </c>
      <c r="E97" s="34">
        <f t="shared" si="11"/>
        <v>3.8312227487910604E-3</v>
      </c>
      <c r="F97" s="35">
        <v>0.57099999999999995</v>
      </c>
      <c r="G97" s="34"/>
      <c r="H97" s="39">
        <v>6372.39</v>
      </c>
      <c r="I97" s="37">
        <f t="shared" si="12"/>
        <v>4371.7452472462164</v>
      </c>
      <c r="J97" s="37">
        <f>D97*$J$7</f>
        <v>6749.1200000000008</v>
      </c>
      <c r="K97" s="37"/>
      <c r="L97" s="37"/>
      <c r="M97" s="37"/>
      <c r="N97" s="37"/>
      <c r="O97" s="37"/>
      <c r="P97" s="37"/>
      <c r="Q97" s="37">
        <f>D97*$Q$7</f>
        <v>11148.1</v>
      </c>
      <c r="R97" s="37"/>
      <c r="S97" s="37"/>
      <c r="T97" s="38">
        <f t="shared" si="13"/>
        <v>22268.965247246218</v>
      </c>
    </row>
    <row r="98" spans="1:20" ht="25.5" x14ac:dyDescent="0.25">
      <c r="A98" s="16"/>
      <c r="B98" s="31">
        <v>22</v>
      </c>
      <c r="C98" s="32" t="s">
        <v>135</v>
      </c>
      <c r="D98" s="33">
        <v>6658</v>
      </c>
      <c r="E98" s="34">
        <f t="shared" si="11"/>
        <v>4.2330370165036312E-3</v>
      </c>
      <c r="F98" s="35">
        <v>0.628</v>
      </c>
      <c r="G98" s="34"/>
      <c r="H98" s="36">
        <v>3459.98</v>
      </c>
      <c r="I98" s="37">
        <f t="shared" si="12"/>
        <v>4830.2488974718408</v>
      </c>
      <c r="J98" s="37">
        <f>D98*$J$7</f>
        <v>7456.9600000000009</v>
      </c>
      <c r="K98" s="37"/>
      <c r="L98" s="37"/>
      <c r="M98" s="37"/>
      <c r="N98" s="37"/>
      <c r="O98" s="37"/>
      <c r="P98" s="37"/>
      <c r="Q98" s="37"/>
      <c r="R98" s="37">
        <f>D98*$R$7</f>
        <v>8189.34</v>
      </c>
      <c r="S98" s="37"/>
      <c r="T98" s="38">
        <f t="shared" si="13"/>
        <v>20476.548897471843</v>
      </c>
    </row>
    <row r="99" spans="1:20" x14ac:dyDescent="0.25">
      <c r="A99" s="16"/>
      <c r="B99" s="31">
        <v>23</v>
      </c>
      <c r="C99" s="32" t="s">
        <v>142</v>
      </c>
      <c r="D99" s="33">
        <v>7659</v>
      </c>
      <c r="E99" s="34">
        <f t="shared" si="11"/>
        <v>4.8694548677382559E-3</v>
      </c>
      <c r="F99" s="35">
        <v>0.67300000000000004</v>
      </c>
      <c r="G99" s="34"/>
      <c r="H99" s="39">
        <v>5527.19</v>
      </c>
      <c r="I99" s="37">
        <f t="shared" si="12"/>
        <v>5556.4548371488172</v>
      </c>
      <c r="J99" s="37">
        <f>D99*$J$7</f>
        <v>8578.08</v>
      </c>
      <c r="K99" s="37"/>
      <c r="L99" s="37"/>
      <c r="M99" s="37"/>
      <c r="N99" s="37"/>
      <c r="O99" s="37"/>
      <c r="P99" s="37"/>
      <c r="Q99" s="37">
        <f>D99*$Q$7</f>
        <v>14169.150000000001</v>
      </c>
      <c r="R99" s="37"/>
      <c r="S99" s="37"/>
      <c r="T99" s="38">
        <f t="shared" si="13"/>
        <v>28303.684837148819</v>
      </c>
    </row>
    <row r="100" spans="1:20" ht="25.5" x14ac:dyDescent="0.25">
      <c r="A100" s="16"/>
      <c r="B100" s="31">
        <v>24</v>
      </c>
      <c r="C100" s="32" t="s">
        <v>143</v>
      </c>
      <c r="D100" s="33">
        <v>51252</v>
      </c>
      <c r="E100" s="34">
        <f t="shared" si="11"/>
        <v>3.2585102608868141E-2</v>
      </c>
      <c r="F100" s="44">
        <v>0.76400000000000001</v>
      </c>
      <c r="G100" s="34"/>
      <c r="H100" s="39">
        <v>5671.97</v>
      </c>
      <c r="I100" s="37">
        <f t="shared" si="12"/>
        <v>37182.324495828587</v>
      </c>
      <c r="J100" s="37"/>
      <c r="K100" s="37"/>
      <c r="L100" s="37">
        <f>D100*$L$7</f>
        <v>15375.599999999999</v>
      </c>
      <c r="M100" s="37"/>
      <c r="N100" s="37"/>
      <c r="O100" s="37"/>
      <c r="P100" s="37"/>
      <c r="Q100" s="37">
        <f>D100*$Q$7</f>
        <v>94816.200000000012</v>
      </c>
      <c r="R100" s="37"/>
      <c r="S100" s="37"/>
      <c r="T100" s="38">
        <f t="shared" si="13"/>
        <v>147374.12449582858</v>
      </c>
    </row>
    <row r="101" spans="1:20" x14ac:dyDescent="0.25">
      <c r="A101" s="16"/>
      <c r="B101" s="31">
        <v>25</v>
      </c>
      <c r="C101" s="32" t="s">
        <v>144</v>
      </c>
      <c r="D101" s="33">
        <v>10449</v>
      </c>
      <c r="E101" s="34">
        <f t="shared" si="11"/>
        <v>6.6432868407098888E-3</v>
      </c>
      <c r="F101" s="35">
        <v>0.59499999999999997</v>
      </c>
      <c r="G101" s="34"/>
      <c r="H101" s="41">
        <v>1502.54</v>
      </c>
      <c r="I101" s="37">
        <f t="shared" si="12"/>
        <v>7580.5453183663649</v>
      </c>
      <c r="J101" s="37">
        <f>D101*$J$7</f>
        <v>11702.880000000001</v>
      </c>
      <c r="K101" s="37"/>
      <c r="L101" s="37"/>
      <c r="M101" s="37"/>
      <c r="N101" s="37"/>
      <c r="O101" s="37"/>
      <c r="P101" s="37"/>
      <c r="Q101" s="37"/>
      <c r="R101" s="37"/>
      <c r="S101" s="37">
        <f>D101*$S$7</f>
        <v>6478.38</v>
      </c>
      <c r="T101" s="38">
        <f t="shared" si="13"/>
        <v>25761.805318366369</v>
      </c>
    </row>
    <row r="102" spans="1:20" x14ac:dyDescent="0.25">
      <c r="A102" s="16"/>
      <c r="B102" s="31">
        <v>26</v>
      </c>
      <c r="C102" s="32" t="s">
        <v>145</v>
      </c>
      <c r="D102" s="33">
        <v>4849</v>
      </c>
      <c r="E102" s="34">
        <f t="shared" si="11"/>
        <v>3.0829072533833141E-3</v>
      </c>
      <c r="F102" s="35">
        <v>0.66100000000000003</v>
      </c>
      <c r="G102" s="34"/>
      <c r="H102" s="36">
        <v>3629.61</v>
      </c>
      <c r="I102" s="37">
        <f t="shared" si="12"/>
        <v>3517.8547467469139</v>
      </c>
      <c r="J102" s="37">
        <f>D102*$J$7</f>
        <v>5430.88</v>
      </c>
      <c r="K102" s="37"/>
      <c r="L102" s="37"/>
      <c r="M102" s="37"/>
      <c r="N102" s="37"/>
      <c r="O102" s="37"/>
      <c r="P102" s="37"/>
      <c r="Q102" s="37"/>
      <c r="R102" s="37">
        <f>D102*$R$7</f>
        <v>5964.2699999999995</v>
      </c>
      <c r="S102" s="37"/>
      <c r="T102" s="38">
        <f t="shared" si="13"/>
        <v>14913.004746746912</v>
      </c>
    </row>
    <row r="103" spans="1:20" x14ac:dyDescent="0.25">
      <c r="A103" s="16"/>
      <c r="B103" s="31">
        <v>27</v>
      </c>
      <c r="C103" s="40" t="s">
        <v>63</v>
      </c>
      <c r="D103" s="33">
        <v>13578</v>
      </c>
      <c r="E103" s="34">
        <f t="shared" si="11"/>
        <v>8.6326489351286131E-3</v>
      </c>
      <c r="F103" s="42">
        <v>0.73199999999999998</v>
      </c>
      <c r="G103" s="34"/>
      <c r="H103" s="39">
        <v>6068.64</v>
      </c>
      <c r="I103" s="37">
        <f t="shared" si="12"/>
        <v>9850.5736752587345</v>
      </c>
      <c r="J103" s="37"/>
      <c r="K103" s="37">
        <f>D103*$K$7</f>
        <v>9504.5999999999985</v>
      </c>
      <c r="L103" s="37"/>
      <c r="M103" s="37"/>
      <c r="N103" s="37"/>
      <c r="O103" s="37"/>
      <c r="P103" s="37"/>
      <c r="Q103" s="37">
        <f>D103*$Q$7</f>
        <v>25119.300000000003</v>
      </c>
      <c r="R103" s="37"/>
      <c r="S103" s="37"/>
      <c r="T103" s="38">
        <f t="shared" si="13"/>
        <v>44474.473675258734</v>
      </c>
    </row>
    <row r="104" spans="1:20" x14ac:dyDescent="0.25">
      <c r="A104" s="16"/>
      <c r="B104" s="31">
        <v>28</v>
      </c>
      <c r="C104" s="32" t="s">
        <v>146</v>
      </c>
      <c r="D104" s="33">
        <v>11749</v>
      </c>
      <c r="E104" s="34">
        <f t="shared" ref="E104:E135" si="14">D104/D$147</f>
        <v>7.4698035306249863E-3</v>
      </c>
      <c r="F104" s="35">
        <v>0.67400000000000004</v>
      </c>
      <c r="G104" s="34"/>
      <c r="H104" s="41">
        <v>2485.3200000000002</v>
      </c>
      <c r="I104" s="37">
        <f t="shared" ref="I104:I135" si="15">$A$160*E104</f>
        <v>8523.6699153494519</v>
      </c>
      <c r="J104" s="37">
        <f t="shared" ref="J104:J111" si="16">D104*$J$7</f>
        <v>13158.880000000001</v>
      </c>
      <c r="K104" s="37"/>
      <c r="L104" s="37"/>
      <c r="M104" s="37"/>
      <c r="N104" s="37"/>
      <c r="O104" s="37"/>
      <c r="P104" s="37"/>
      <c r="Q104" s="37"/>
      <c r="R104" s="37"/>
      <c r="S104" s="37">
        <f>D104*$S$7</f>
        <v>7284.38</v>
      </c>
      <c r="T104" s="38">
        <f t="shared" ref="T104:T135" si="17">SUM(I104:S104)</f>
        <v>28966.929915349454</v>
      </c>
    </row>
    <row r="105" spans="1:20" x14ac:dyDescent="0.25">
      <c r="A105" s="16"/>
      <c r="B105" s="31">
        <v>29</v>
      </c>
      <c r="C105" s="32" t="s">
        <v>147</v>
      </c>
      <c r="D105" s="33">
        <v>5477</v>
      </c>
      <c r="E105" s="34">
        <f t="shared" si="14"/>
        <v>3.4821783928192232E-3</v>
      </c>
      <c r="F105" s="35">
        <v>0.627</v>
      </c>
      <c r="G105" s="34"/>
      <c r="H105" s="36">
        <v>4089.83</v>
      </c>
      <c r="I105" s="37">
        <f t="shared" si="15"/>
        <v>3973.456475135667</v>
      </c>
      <c r="J105" s="37">
        <f t="shared" si="16"/>
        <v>6134.2400000000007</v>
      </c>
      <c r="K105" s="37"/>
      <c r="L105" s="37"/>
      <c r="M105" s="37"/>
      <c r="N105" s="37"/>
      <c r="O105" s="37"/>
      <c r="P105" s="37"/>
      <c r="Q105" s="37"/>
      <c r="R105" s="37">
        <f>D105*$R$7</f>
        <v>6736.71</v>
      </c>
      <c r="S105" s="37"/>
      <c r="T105" s="38">
        <f t="shared" si="17"/>
        <v>16844.406475135667</v>
      </c>
    </row>
    <row r="106" spans="1:20" ht="25.5" x14ac:dyDescent="0.25">
      <c r="A106" s="16"/>
      <c r="B106" s="31">
        <v>30</v>
      </c>
      <c r="C106" s="32" t="s">
        <v>149</v>
      </c>
      <c r="D106" s="33">
        <v>4447</v>
      </c>
      <c r="E106" s="34">
        <f t="shared" si="14"/>
        <v>2.8273228615787994E-3</v>
      </c>
      <c r="F106" s="35">
        <v>0.60499999999999998</v>
      </c>
      <c r="G106" s="34"/>
      <c r="H106" s="41">
        <v>1394.2</v>
      </c>
      <c r="I106" s="37">
        <f t="shared" si="15"/>
        <v>3226.2116021413749</v>
      </c>
      <c r="J106" s="37">
        <f t="shared" si="16"/>
        <v>4980.6400000000003</v>
      </c>
      <c r="K106" s="37"/>
      <c r="L106" s="37"/>
      <c r="M106" s="37"/>
      <c r="N106" s="37"/>
      <c r="O106" s="37"/>
      <c r="P106" s="37"/>
      <c r="Q106" s="37"/>
      <c r="R106" s="37"/>
      <c r="S106" s="37">
        <f>D106*$S$7</f>
        <v>2757.14</v>
      </c>
      <c r="T106" s="38">
        <f t="shared" si="17"/>
        <v>10963.991602141374</v>
      </c>
    </row>
    <row r="107" spans="1:20" x14ac:dyDescent="0.25">
      <c r="A107" s="16"/>
      <c r="B107" s="31">
        <v>31</v>
      </c>
      <c r="C107" s="32" t="s">
        <v>150</v>
      </c>
      <c r="D107" s="33">
        <v>3028</v>
      </c>
      <c r="E107" s="34">
        <f t="shared" si="14"/>
        <v>1.9251481054330122E-3</v>
      </c>
      <c r="F107" s="35">
        <v>0.621</v>
      </c>
      <c r="G107" s="34"/>
      <c r="H107" s="41">
        <v>1651.25</v>
      </c>
      <c r="I107" s="37">
        <f t="shared" si="15"/>
        <v>2196.7548305113746</v>
      </c>
      <c r="J107" s="37">
        <f t="shared" si="16"/>
        <v>3391.36</v>
      </c>
      <c r="K107" s="37"/>
      <c r="L107" s="37"/>
      <c r="M107" s="37"/>
      <c r="N107" s="37"/>
      <c r="O107" s="37"/>
      <c r="P107" s="37"/>
      <c r="Q107" s="37"/>
      <c r="R107" s="37"/>
      <c r="S107" s="37">
        <f>D107*$S$7</f>
        <v>1877.36</v>
      </c>
      <c r="T107" s="38">
        <f t="shared" si="17"/>
        <v>7465.4748305113744</v>
      </c>
    </row>
    <row r="108" spans="1:20" x14ac:dyDescent="0.25">
      <c r="A108" s="16"/>
      <c r="B108" s="31">
        <v>32</v>
      </c>
      <c r="C108" s="32" t="s">
        <v>151</v>
      </c>
      <c r="D108" s="33">
        <v>7654</v>
      </c>
      <c r="E108" s="34">
        <f t="shared" si="14"/>
        <v>4.866275957392429E-3</v>
      </c>
      <c r="F108" s="35">
        <v>0.65</v>
      </c>
      <c r="G108" s="34"/>
      <c r="H108" s="36">
        <v>2900.44</v>
      </c>
      <c r="I108" s="37">
        <f t="shared" si="15"/>
        <v>5552.8274348527284</v>
      </c>
      <c r="J108" s="37">
        <f t="shared" si="16"/>
        <v>8572.4800000000014</v>
      </c>
      <c r="K108" s="37"/>
      <c r="L108" s="37"/>
      <c r="M108" s="37"/>
      <c r="N108" s="37"/>
      <c r="O108" s="37"/>
      <c r="P108" s="37"/>
      <c r="Q108" s="37"/>
      <c r="R108" s="37">
        <f>D108*$R$7</f>
        <v>9414.42</v>
      </c>
      <c r="S108" s="37"/>
      <c r="T108" s="38">
        <f t="shared" si="17"/>
        <v>23539.727434852728</v>
      </c>
    </row>
    <row r="109" spans="1:20" ht="25.5" x14ac:dyDescent="0.25">
      <c r="A109" s="16"/>
      <c r="B109" s="31">
        <v>33</v>
      </c>
      <c r="C109" s="32" t="s">
        <v>152</v>
      </c>
      <c r="D109" s="33">
        <v>4596</v>
      </c>
      <c r="E109" s="34">
        <f t="shared" si="14"/>
        <v>2.9220543898844532E-3</v>
      </c>
      <c r="F109" s="35">
        <v>0.60299999999999998</v>
      </c>
      <c r="G109" s="34"/>
      <c r="H109" s="41">
        <v>1566.58</v>
      </c>
      <c r="I109" s="37">
        <f t="shared" si="15"/>
        <v>3334.3081905648214</v>
      </c>
      <c r="J109" s="37">
        <f t="shared" si="16"/>
        <v>5147.5200000000004</v>
      </c>
      <c r="K109" s="37"/>
      <c r="L109" s="37"/>
      <c r="M109" s="37"/>
      <c r="N109" s="37"/>
      <c r="O109" s="37"/>
      <c r="P109" s="37"/>
      <c r="Q109" s="37"/>
      <c r="R109" s="37"/>
      <c r="S109" s="37">
        <f>D109*$S$7</f>
        <v>2849.52</v>
      </c>
      <c r="T109" s="38">
        <f t="shared" si="17"/>
        <v>11331.348190564822</v>
      </c>
    </row>
    <row r="110" spans="1:20" ht="25.5" x14ac:dyDescent="0.25">
      <c r="A110" s="16"/>
      <c r="B110" s="31">
        <v>34</v>
      </c>
      <c r="C110" s="32" t="s">
        <v>153</v>
      </c>
      <c r="D110" s="33">
        <v>8039</v>
      </c>
      <c r="E110" s="34">
        <f t="shared" si="14"/>
        <v>5.1110520540211309E-3</v>
      </c>
      <c r="F110" s="35">
        <v>0.624</v>
      </c>
      <c r="G110" s="34"/>
      <c r="H110" s="36">
        <v>3831.32</v>
      </c>
      <c r="I110" s="37">
        <f t="shared" si="15"/>
        <v>5832.1374116515653</v>
      </c>
      <c r="J110" s="37">
        <f t="shared" si="16"/>
        <v>9003.68</v>
      </c>
      <c r="K110" s="37"/>
      <c r="L110" s="37"/>
      <c r="M110" s="37"/>
      <c r="N110" s="37"/>
      <c r="O110" s="37"/>
      <c r="P110" s="37"/>
      <c r="Q110" s="37"/>
      <c r="R110" s="37">
        <f>D110*$R$7</f>
        <v>9887.9699999999993</v>
      </c>
      <c r="S110" s="37"/>
      <c r="T110" s="38">
        <f t="shared" si="17"/>
        <v>24723.787411651567</v>
      </c>
    </row>
    <row r="111" spans="1:20" ht="25.5" x14ac:dyDescent="0.25">
      <c r="A111" s="16"/>
      <c r="B111" s="31">
        <v>35</v>
      </c>
      <c r="C111" s="32" t="s">
        <v>154</v>
      </c>
      <c r="D111" s="33">
        <v>3139</v>
      </c>
      <c r="E111" s="34">
        <f t="shared" si="14"/>
        <v>1.9957199151103781E-3</v>
      </c>
      <c r="F111" s="35">
        <v>0.64500000000000002</v>
      </c>
      <c r="G111" s="34"/>
      <c r="H111" s="41">
        <v>1178.72</v>
      </c>
      <c r="I111" s="37">
        <f t="shared" si="15"/>
        <v>2277.2831614845459</v>
      </c>
      <c r="J111" s="37">
        <f t="shared" si="16"/>
        <v>3515.6800000000003</v>
      </c>
      <c r="K111" s="37"/>
      <c r="L111" s="37"/>
      <c r="M111" s="37"/>
      <c r="N111" s="37"/>
      <c r="O111" s="37"/>
      <c r="P111" s="37"/>
      <c r="Q111" s="37"/>
      <c r="R111" s="37"/>
      <c r="S111" s="37">
        <f>D111*$S$7</f>
        <v>1946.18</v>
      </c>
      <c r="T111" s="38">
        <f t="shared" si="17"/>
        <v>7739.143161484546</v>
      </c>
    </row>
    <row r="112" spans="1:20" x14ac:dyDescent="0.25">
      <c r="A112" s="16"/>
      <c r="B112" s="31">
        <v>36</v>
      </c>
      <c r="C112" s="32" t="s">
        <v>155</v>
      </c>
      <c r="D112" s="33">
        <v>53010</v>
      </c>
      <c r="E112" s="34">
        <f t="shared" si="14"/>
        <v>3.3702807486461019E-2</v>
      </c>
      <c r="F112" s="42">
        <v>0.74</v>
      </c>
      <c r="G112" s="34"/>
      <c r="H112" s="39">
        <v>6164.87</v>
      </c>
      <c r="I112" s="37">
        <f t="shared" si="15"/>
        <v>38457.719143133407</v>
      </c>
      <c r="J112" s="37"/>
      <c r="K112" s="37">
        <f>D112*$K$7</f>
        <v>37107</v>
      </c>
      <c r="L112" s="37"/>
      <c r="M112" s="37"/>
      <c r="N112" s="37"/>
      <c r="O112" s="37"/>
      <c r="P112" s="37"/>
      <c r="Q112" s="37">
        <f>D112*$Q$7</f>
        <v>98068.5</v>
      </c>
      <c r="R112" s="37"/>
      <c r="S112" s="37"/>
      <c r="T112" s="38">
        <f t="shared" si="17"/>
        <v>173633.21914313341</v>
      </c>
    </row>
    <row r="113" spans="1:23" x14ac:dyDescent="0.25">
      <c r="A113" s="16"/>
      <c r="B113" s="31">
        <v>37</v>
      </c>
      <c r="C113" s="32" t="s">
        <v>156</v>
      </c>
      <c r="D113" s="33">
        <v>8432</v>
      </c>
      <c r="E113" s="34">
        <f t="shared" si="14"/>
        <v>5.3609144072031562E-3</v>
      </c>
      <c r="F113" s="35">
        <v>0.58299999999999996</v>
      </c>
      <c r="G113" s="34"/>
      <c r="H113" s="41">
        <v>2170.3000000000002</v>
      </c>
      <c r="I113" s="37">
        <f t="shared" si="15"/>
        <v>6117.2512321241447</v>
      </c>
      <c r="J113" s="37">
        <f t="shared" ref="J113:J146" si="18">D113*$J$7</f>
        <v>9443.84</v>
      </c>
      <c r="K113" s="37"/>
      <c r="L113" s="37"/>
      <c r="M113" s="37"/>
      <c r="N113" s="37"/>
      <c r="O113" s="37"/>
      <c r="P113" s="37"/>
      <c r="Q113" s="37"/>
      <c r="R113" s="37"/>
      <c r="S113" s="37">
        <f>D113*$S$7</f>
        <v>5227.84</v>
      </c>
      <c r="T113" s="38">
        <f t="shared" si="17"/>
        <v>20788.931232124145</v>
      </c>
    </row>
    <row r="114" spans="1:23" ht="25.5" x14ac:dyDescent="0.25">
      <c r="A114" s="16"/>
      <c r="B114" s="31">
        <v>38</v>
      </c>
      <c r="C114" s="32" t="s">
        <v>157</v>
      </c>
      <c r="D114" s="33">
        <v>3684</v>
      </c>
      <c r="E114" s="34">
        <f t="shared" si="14"/>
        <v>2.3422211428055536E-3</v>
      </c>
      <c r="F114" s="35">
        <v>0.66900000000000004</v>
      </c>
      <c r="G114" s="34"/>
      <c r="H114" s="41">
        <v>2551.5700000000002</v>
      </c>
      <c r="I114" s="37">
        <f t="shared" si="15"/>
        <v>2672.6700117582245</v>
      </c>
      <c r="J114" s="37">
        <f t="shared" si="18"/>
        <v>4126.0800000000008</v>
      </c>
      <c r="K114" s="37"/>
      <c r="L114" s="37"/>
      <c r="M114" s="37"/>
      <c r="N114" s="37"/>
      <c r="O114" s="37"/>
      <c r="P114" s="37"/>
      <c r="Q114" s="37"/>
      <c r="R114" s="37"/>
      <c r="S114" s="37">
        <f>D114*$S$7</f>
        <v>2284.08</v>
      </c>
      <c r="T114" s="38">
        <f t="shared" si="17"/>
        <v>9082.8300117582257</v>
      </c>
    </row>
    <row r="115" spans="1:23" x14ac:dyDescent="0.25">
      <c r="A115" s="16"/>
      <c r="B115" s="31">
        <v>39</v>
      </c>
      <c r="C115" s="32" t="s">
        <v>158</v>
      </c>
      <c r="D115" s="33">
        <v>2688</v>
      </c>
      <c r="E115" s="34">
        <f t="shared" si="14"/>
        <v>1.7089822019167558E-3</v>
      </c>
      <c r="F115" s="35">
        <v>0.66900000000000004</v>
      </c>
      <c r="G115" s="34"/>
      <c r="H115" s="36">
        <v>4241.07</v>
      </c>
      <c r="I115" s="37">
        <f t="shared" si="15"/>
        <v>1950.0914743773367</v>
      </c>
      <c r="J115" s="37">
        <f t="shared" si="18"/>
        <v>3010.5600000000004</v>
      </c>
      <c r="K115" s="37"/>
      <c r="L115" s="37"/>
      <c r="M115" s="37"/>
      <c r="N115" s="37"/>
      <c r="O115" s="37"/>
      <c r="P115" s="37"/>
      <c r="Q115" s="37"/>
      <c r="R115" s="37">
        <f>D115*$R$7</f>
        <v>3306.24</v>
      </c>
      <c r="S115" s="37"/>
      <c r="T115" s="38">
        <f t="shared" si="17"/>
        <v>8266.8914743773366</v>
      </c>
    </row>
    <row r="116" spans="1:23" x14ac:dyDescent="0.25">
      <c r="A116" s="16"/>
      <c r="B116" s="31">
        <v>40</v>
      </c>
      <c r="C116" s="40" t="s">
        <v>64</v>
      </c>
      <c r="D116" s="33">
        <v>4293</v>
      </c>
      <c r="E116" s="34">
        <f t="shared" si="14"/>
        <v>2.7294124229273187E-3</v>
      </c>
      <c r="F116" s="35">
        <v>0.5</v>
      </c>
      <c r="G116" s="34"/>
      <c r="H116" s="41">
        <v>2562.31</v>
      </c>
      <c r="I116" s="37">
        <f t="shared" si="15"/>
        <v>3114.48761142184</v>
      </c>
      <c r="J116" s="37">
        <f t="shared" si="18"/>
        <v>4808.1600000000008</v>
      </c>
      <c r="K116" s="37"/>
      <c r="L116" s="37"/>
      <c r="M116" s="37"/>
      <c r="N116" s="37"/>
      <c r="O116" s="37"/>
      <c r="P116" s="37"/>
      <c r="Q116" s="37"/>
      <c r="R116" s="37"/>
      <c r="S116" s="37">
        <f>D116*$S$7</f>
        <v>2661.66</v>
      </c>
      <c r="T116" s="38">
        <f t="shared" si="17"/>
        <v>10584.30761142184</v>
      </c>
    </row>
    <row r="117" spans="1:23" x14ac:dyDescent="0.25">
      <c r="A117" s="16"/>
      <c r="B117" s="31">
        <v>41</v>
      </c>
      <c r="C117" s="32" t="s">
        <v>159</v>
      </c>
      <c r="D117" s="33">
        <v>4645</v>
      </c>
      <c r="E117" s="34">
        <f t="shared" si="14"/>
        <v>2.9532077112735607E-3</v>
      </c>
      <c r="F117" s="35">
        <v>0.57199999999999995</v>
      </c>
      <c r="G117" s="34"/>
      <c r="H117" s="36">
        <v>3379.98</v>
      </c>
      <c r="I117" s="37">
        <f t="shared" si="15"/>
        <v>3369.8567330664914</v>
      </c>
      <c r="J117" s="37">
        <f t="shared" si="18"/>
        <v>5202.4000000000005</v>
      </c>
      <c r="K117" s="37"/>
      <c r="L117" s="37"/>
      <c r="M117" s="37"/>
      <c r="N117" s="37"/>
      <c r="O117" s="37"/>
      <c r="P117" s="37"/>
      <c r="Q117" s="37"/>
      <c r="R117" s="37">
        <f>D117*$R$7</f>
        <v>5713.35</v>
      </c>
      <c r="S117" s="37"/>
      <c r="T117" s="38">
        <f t="shared" si="17"/>
        <v>14285.606733066492</v>
      </c>
    </row>
    <row r="118" spans="1:23" x14ac:dyDescent="0.25">
      <c r="A118" s="16"/>
      <c r="B118" s="31">
        <v>42</v>
      </c>
      <c r="C118" s="32" t="s">
        <v>160</v>
      </c>
      <c r="D118" s="33">
        <v>2130</v>
      </c>
      <c r="E118" s="34">
        <f t="shared" si="14"/>
        <v>1.3542158073224292E-3</v>
      </c>
      <c r="F118" s="35">
        <v>0.60799999999999998</v>
      </c>
      <c r="G118" s="34"/>
      <c r="H118" s="41">
        <v>2582.16</v>
      </c>
      <c r="I118" s="37">
        <f t="shared" si="15"/>
        <v>1545.2733781338268</v>
      </c>
      <c r="J118" s="37">
        <f t="shared" si="18"/>
        <v>2385.6000000000004</v>
      </c>
      <c r="K118" s="37"/>
      <c r="L118" s="37"/>
      <c r="M118" s="37"/>
      <c r="N118" s="37"/>
      <c r="O118" s="37"/>
      <c r="P118" s="37"/>
      <c r="Q118" s="37"/>
      <c r="R118" s="37"/>
      <c r="S118" s="37">
        <f>D118*$S$7</f>
        <v>1320.6</v>
      </c>
      <c r="T118" s="38">
        <f t="shared" si="17"/>
        <v>5251.4733781338273</v>
      </c>
    </row>
    <row r="119" spans="1:23" x14ac:dyDescent="0.25">
      <c r="A119" s="16"/>
      <c r="B119" s="31">
        <v>1</v>
      </c>
      <c r="C119" s="40" t="s">
        <v>65</v>
      </c>
      <c r="D119" s="33">
        <v>2834</v>
      </c>
      <c r="E119" s="34">
        <f t="shared" si="14"/>
        <v>1.8018063840149129E-3</v>
      </c>
      <c r="F119" s="35">
        <v>0.61599999999999999</v>
      </c>
      <c r="G119" s="34"/>
      <c r="H119" s="39">
        <v>5328.16</v>
      </c>
      <c r="I119" s="37">
        <f t="shared" si="15"/>
        <v>2056.0116214231293</v>
      </c>
      <c r="J119" s="37">
        <f t="shared" si="18"/>
        <v>3174.0800000000004</v>
      </c>
      <c r="K119" s="37"/>
      <c r="L119" s="37"/>
      <c r="M119" s="37"/>
      <c r="N119" s="37"/>
      <c r="O119" s="37"/>
      <c r="P119" s="37"/>
      <c r="Q119" s="37">
        <f>D119*$Q$7</f>
        <v>5242.9000000000005</v>
      </c>
      <c r="R119" s="37"/>
      <c r="S119" s="37"/>
      <c r="T119" s="38">
        <f t="shared" si="17"/>
        <v>10472.991621423131</v>
      </c>
    </row>
    <row r="120" spans="1:23" x14ac:dyDescent="0.25">
      <c r="A120" s="16"/>
      <c r="B120" s="31">
        <v>2</v>
      </c>
      <c r="C120" s="40" t="s">
        <v>66</v>
      </c>
      <c r="D120" s="33">
        <v>6478</v>
      </c>
      <c r="E120" s="34">
        <f t="shared" si="14"/>
        <v>4.1185962440538479E-3</v>
      </c>
      <c r="F120" s="35">
        <v>0.6</v>
      </c>
      <c r="G120" s="34"/>
      <c r="H120" s="36">
        <v>3164.56</v>
      </c>
      <c r="I120" s="37">
        <f t="shared" si="15"/>
        <v>4699.662414812643</v>
      </c>
      <c r="J120" s="37">
        <f t="shared" si="18"/>
        <v>7255.3600000000006</v>
      </c>
      <c r="K120" s="37"/>
      <c r="L120" s="37"/>
      <c r="M120" s="37"/>
      <c r="N120" s="37"/>
      <c r="O120" s="37"/>
      <c r="P120" s="37"/>
      <c r="Q120" s="37"/>
      <c r="R120" s="37">
        <f>D120*$R$7</f>
        <v>7967.94</v>
      </c>
      <c r="S120" s="37"/>
      <c r="T120" s="38">
        <f t="shared" si="17"/>
        <v>19922.962414812642</v>
      </c>
    </row>
    <row r="121" spans="1:23" x14ac:dyDescent="0.25">
      <c r="A121" s="16"/>
      <c r="B121" s="31">
        <v>3</v>
      </c>
      <c r="C121" s="40" t="s">
        <v>67</v>
      </c>
      <c r="D121" s="33">
        <v>4711</v>
      </c>
      <c r="E121" s="34">
        <f t="shared" si="14"/>
        <v>2.995169327838481E-3</v>
      </c>
      <c r="F121" s="35">
        <v>0.60599999999999998</v>
      </c>
      <c r="G121" s="34"/>
      <c r="H121" s="39">
        <v>8172.36</v>
      </c>
      <c r="I121" s="37">
        <f t="shared" si="15"/>
        <v>3417.7384433748634</v>
      </c>
      <c r="J121" s="37">
        <f t="shared" si="18"/>
        <v>5276.3200000000006</v>
      </c>
      <c r="K121" s="37"/>
      <c r="L121" s="37"/>
      <c r="M121" s="37"/>
      <c r="N121" s="37"/>
      <c r="O121" s="37"/>
      <c r="P121" s="37"/>
      <c r="Q121" s="37">
        <f>D121*$Q$7</f>
        <v>8715.35</v>
      </c>
      <c r="R121" s="37"/>
      <c r="S121" s="37"/>
      <c r="T121" s="38">
        <f t="shared" si="17"/>
        <v>17409.408443374865</v>
      </c>
    </row>
    <row r="122" spans="1:23" x14ac:dyDescent="0.25">
      <c r="A122" s="16"/>
      <c r="B122" s="31">
        <v>4</v>
      </c>
      <c r="C122" s="32" t="s">
        <v>161</v>
      </c>
      <c r="D122" s="33">
        <v>3375</v>
      </c>
      <c r="E122" s="34">
        <f t="shared" si="14"/>
        <v>2.1457644834334266E-3</v>
      </c>
      <c r="F122" s="35">
        <v>0.65900000000000003</v>
      </c>
      <c r="G122" s="34"/>
      <c r="H122" s="36">
        <v>4385.1899999999996</v>
      </c>
      <c r="I122" s="37">
        <f t="shared" si="15"/>
        <v>2448.4965498599372</v>
      </c>
      <c r="J122" s="37">
        <f t="shared" si="18"/>
        <v>3780.0000000000005</v>
      </c>
      <c r="K122" s="37"/>
      <c r="L122" s="37"/>
      <c r="M122" s="37"/>
      <c r="N122" s="37"/>
      <c r="O122" s="37"/>
      <c r="P122" s="37"/>
      <c r="Q122" s="37"/>
      <c r="R122" s="37">
        <f>D122*$R$7</f>
        <v>4151.25</v>
      </c>
      <c r="S122" s="37"/>
      <c r="T122" s="38">
        <f t="shared" si="17"/>
        <v>10379.746549859938</v>
      </c>
    </row>
    <row r="123" spans="1:23" ht="25.5" x14ac:dyDescent="0.25">
      <c r="A123" s="16"/>
      <c r="B123" s="31">
        <v>5</v>
      </c>
      <c r="C123" s="32" t="s">
        <v>162</v>
      </c>
      <c r="D123" s="33">
        <v>7512</v>
      </c>
      <c r="E123" s="34">
        <f t="shared" si="14"/>
        <v>4.7759949035709338E-3</v>
      </c>
      <c r="F123" s="35">
        <v>0.61599999999999999</v>
      </c>
      <c r="G123" s="34"/>
      <c r="H123" s="39">
        <v>5524.49</v>
      </c>
      <c r="I123" s="37">
        <f t="shared" si="15"/>
        <v>5449.8092096438068</v>
      </c>
      <c r="J123" s="37">
        <f t="shared" si="18"/>
        <v>8413.44</v>
      </c>
      <c r="K123" s="37"/>
      <c r="L123" s="37"/>
      <c r="M123" s="37"/>
      <c r="N123" s="37"/>
      <c r="O123" s="37"/>
      <c r="P123" s="37"/>
      <c r="Q123" s="37">
        <f>D123*$Q$7</f>
        <v>13897.2</v>
      </c>
      <c r="R123" s="37"/>
      <c r="S123" s="37"/>
      <c r="T123" s="38">
        <f t="shared" si="17"/>
        <v>27760.449209643808</v>
      </c>
    </row>
    <row r="124" spans="1:23" ht="25.5" x14ac:dyDescent="0.25">
      <c r="A124" s="16"/>
      <c r="B124" s="31">
        <v>6</v>
      </c>
      <c r="C124" s="40" t="s">
        <v>68</v>
      </c>
      <c r="D124" s="33">
        <v>3434</v>
      </c>
      <c r="E124" s="34">
        <f t="shared" si="14"/>
        <v>2.1832756255141888E-3</v>
      </c>
      <c r="F124" s="35">
        <v>0.63400000000000001</v>
      </c>
      <c r="G124" s="34"/>
      <c r="H124" s="41">
        <v>1077.46</v>
      </c>
      <c r="I124" s="37">
        <f t="shared" si="15"/>
        <v>2491.2998969537848</v>
      </c>
      <c r="J124" s="37">
        <f t="shared" si="18"/>
        <v>3846.0800000000004</v>
      </c>
      <c r="K124" s="37"/>
      <c r="L124" s="37"/>
      <c r="M124" s="37"/>
      <c r="N124" s="37"/>
      <c r="O124" s="37"/>
      <c r="P124" s="37"/>
      <c r="Q124" s="37"/>
      <c r="R124" s="37"/>
      <c r="S124" s="37">
        <f>D124*$S$7</f>
        <v>2129.08</v>
      </c>
      <c r="T124" s="38">
        <f t="shared" si="17"/>
        <v>8466.4598969537856</v>
      </c>
    </row>
    <row r="125" spans="1:23" ht="25.5" x14ac:dyDescent="0.25">
      <c r="A125" s="16"/>
      <c r="B125" s="31">
        <v>7</v>
      </c>
      <c r="C125" s="40" t="s">
        <v>69</v>
      </c>
      <c r="D125" s="33">
        <v>2365</v>
      </c>
      <c r="E125" s="34">
        <f t="shared" si="14"/>
        <v>1.5036245935763123E-3</v>
      </c>
      <c r="F125" s="35">
        <v>0.65100000000000002</v>
      </c>
      <c r="G125" s="34"/>
      <c r="H125" s="41">
        <v>2748.41</v>
      </c>
      <c r="I125" s="37">
        <f t="shared" si="15"/>
        <v>1715.7612860500003</v>
      </c>
      <c r="J125" s="37">
        <f t="shared" si="18"/>
        <v>2648.8</v>
      </c>
      <c r="K125" s="37"/>
      <c r="L125" s="37"/>
      <c r="M125" s="37"/>
      <c r="N125" s="37"/>
      <c r="O125" s="37"/>
      <c r="P125" s="37"/>
      <c r="Q125" s="37"/>
      <c r="R125" s="37"/>
      <c r="S125" s="37">
        <f>D125*$S$7</f>
        <v>1466.3</v>
      </c>
      <c r="T125" s="38">
        <f t="shared" si="17"/>
        <v>5830.8612860500007</v>
      </c>
    </row>
    <row r="126" spans="1:23" ht="25.5" x14ac:dyDescent="0.25">
      <c r="A126" s="16"/>
      <c r="B126" s="31">
        <v>8</v>
      </c>
      <c r="C126" s="32" t="s">
        <v>163</v>
      </c>
      <c r="D126" s="33">
        <v>4829</v>
      </c>
      <c r="E126" s="34">
        <f t="shared" si="14"/>
        <v>3.0701916120000053E-3</v>
      </c>
      <c r="F126" s="35">
        <v>0.59499999999999997</v>
      </c>
      <c r="G126" s="34"/>
      <c r="H126" s="41">
        <v>1138.95</v>
      </c>
      <c r="I126" s="37">
        <f t="shared" si="15"/>
        <v>3503.3451375625591</v>
      </c>
      <c r="J126" s="37">
        <f t="shared" si="18"/>
        <v>5408.4800000000005</v>
      </c>
      <c r="K126" s="37"/>
      <c r="L126" s="37"/>
      <c r="M126" s="37"/>
      <c r="N126" s="37"/>
      <c r="O126" s="37"/>
      <c r="P126" s="37"/>
      <c r="Q126" s="37"/>
      <c r="R126" s="37"/>
      <c r="S126" s="37">
        <f>D126*$S$7</f>
        <v>2993.98</v>
      </c>
      <c r="T126" s="38">
        <f t="shared" si="17"/>
        <v>11905.805137562558</v>
      </c>
      <c r="W126" s="15" t="s">
        <v>222</v>
      </c>
    </row>
    <row r="127" spans="1:23" ht="25.5" x14ac:dyDescent="0.25">
      <c r="A127" s="16"/>
      <c r="B127" s="31">
        <v>9</v>
      </c>
      <c r="C127" s="40" t="s">
        <v>70</v>
      </c>
      <c r="D127" s="33">
        <v>2866</v>
      </c>
      <c r="E127" s="34">
        <f t="shared" si="14"/>
        <v>1.8221514102282077E-3</v>
      </c>
      <c r="F127" s="35">
        <v>0.66200000000000003</v>
      </c>
      <c r="G127" s="34"/>
      <c r="H127" s="39">
        <v>5163.99</v>
      </c>
      <c r="I127" s="37">
        <f t="shared" si="15"/>
        <v>2079.2269961180978</v>
      </c>
      <c r="J127" s="37">
        <f t="shared" si="18"/>
        <v>3209.9200000000005</v>
      </c>
      <c r="K127" s="37"/>
      <c r="L127" s="37"/>
      <c r="M127" s="37"/>
      <c r="N127" s="37"/>
      <c r="O127" s="37"/>
      <c r="P127" s="37"/>
      <c r="Q127" s="37">
        <f>D127*$Q$7</f>
        <v>5302.1</v>
      </c>
      <c r="R127" s="37"/>
      <c r="S127" s="37"/>
      <c r="T127" s="38">
        <f t="shared" si="17"/>
        <v>10591.246996118098</v>
      </c>
    </row>
    <row r="128" spans="1:23" x14ac:dyDescent="0.25">
      <c r="A128" s="16"/>
      <c r="B128" s="31">
        <v>10</v>
      </c>
      <c r="C128" s="32" t="s">
        <v>164</v>
      </c>
      <c r="D128" s="33">
        <v>2529</v>
      </c>
      <c r="E128" s="34">
        <f t="shared" si="14"/>
        <v>1.6078928529194476E-3</v>
      </c>
      <c r="F128" s="35">
        <v>0.63700000000000001</v>
      </c>
      <c r="G128" s="34"/>
      <c r="H128" s="36">
        <v>4389.09</v>
      </c>
      <c r="I128" s="37">
        <f t="shared" si="15"/>
        <v>1834.7400813617128</v>
      </c>
      <c r="J128" s="37">
        <f t="shared" si="18"/>
        <v>2832.4800000000005</v>
      </c>
      <c r="K128" s="37"/>
      <c r="L128" s="37"/>
      <c r="M128" s="37"/>
      <c r="N128" s="37"/>
      <c r="O128" s="37"/>
      <c r="P128" s="37"/>
      <c r="Q128" s="37"/>
      <c r="R128" s="37">
        <f>D128*$R$7</f>
        <v>3110.67</v>
      </c>
      <c r="S128" s="37"/>
      <c r="T128" s="38">
        <f t="shared" si="17"/>
        <v>7777.8900813617129</v>
      </c>
    </row>
    <row r="129" spans="1:20" ht="25.5" x14ac:dyDescent="0.25">
      <c r="A129" s="16"/>
      <c r="B129" s="31">
        <v>11</v>
      </c>
      <c r="C129" s="40" t="s">
        <v>71</v>
      </c>
      <c r="D129" s="33">
        <v>5324</v>
      </c>
      <c r="E129" s="34">
        <f t="shared" si="14"/>
        <v>3.3849037362369077E-3</v>
      </c>
      <c r="F129" s="35">
        <v>0.60499999999999998</v>
      </c>
      <c r="G129" s="34"/>
      <c r="H129" s="46">
        <v>12077.39</v>
      </c>
      <c r="I129" s="37">
        <f t="shared" si="15"/>
        <v>3862.4579648753497</v>
      </c>
      <c r="J129" s="37">
        <f t="shared" si="18"/>
        <v>5962.880000000001</v>
      </c>
      <c r="K129" s="37"/>
      <c r="L129" s="37"/>
      <c r="M129" s="37"/>
      <c r="N129" s="37"/>
      <c r="O129" s="37"/>
      <c r="P129" s="37">
        <f>D129*$P$7</f>
        <v>13150.28</v>
      </c>
      <c r="Q129" s="37"/>
      <c r="R129" s="37"/>
      <c r="S129" s="37"/>
      <c r="T129" s="38">
        <f t="shared" si="17"/>
        <v>22975.617964875353</v>
      </c>
    </row>
    <row r="130" spans="1:20" ht="25.5" x14ac:dyDescent="0.25">
      <c r="A130" s="16"/>
      <c r="B130" s="31">
        <v>12</v>
      </c>
      <c r="C130" s="40" t="s">
        <v>72</v>
      </c>
      <c r="D130" s="33">
        <v>1585</v>
      </c>
      <c r="E130" s="34">
        <f t="shared" si="14"/>
        <v>1.0077145796272538E-3</v>
      </c>
      <c r="F130" s="35">
        <v>0.57399999999999995</v>
      </c>
      <c r="G130" s="34"/>
      <c r="H130" s="39">
        <v>5552.05</v>
      </c>
      <c r="I130" s="37">
        <f t="shared" si="15"/>
        <v>1149.8865278601484</v>
      </c>
      <c r="J130" s="37">
        <f t="shared" si="18"/>
        <v>1775.2000000000003</v>
      </c>
      <c r="K130" s="37"/>
      <c r="L130" s="37"/>
      <c r="M130" s="37"/>
      <c r="N130" s="37"/>
      <c r="O130" s="37"/>
      <c r="P130" s="37"/>
      <c r="Q130" s="37">
        <f>D130*$Q$7</f>
        <v>2932.25</v>
      </c>
      <c r="R130" s="37"/>
      <c r="S130" s="37"/>
      <c r="T130" s="38">
        <f t="shared" si="17"/>
        <v>5857.3365278601486</v>
      </c>
    </row>
    <row r="131" spans="1:20" ht="25.5" x14ac:dyDescent="0.25">
      <c r="A131" s="16"/>
      <c r="B131" s="31">
        <v>13</v>
      </c>
      <c r="C131" s="32" t="s">
        <v>165</v>
      </c>
      <c r="D131" s="33">
        <v>12139</v>
      </c>
      <c r="E131" s="34">
        <f t="shared" si="14"/>
        <v>7.717758537599516E-3</v>
      </c>
      <c r="F131" s="35">
        <v>0.623</v>
      </c>
      <c r="G131" s="34"/>
      <c r="H131" s="36">
        <v>2842.08</v>
      </c>
      <c r="I131" s="37">
        <f t="shared" si="15"/>
        <v>8806.6072944443786</v>
      </c>
      <c r="J131" s="37">
        <f t="shared" si="18"/>
        <v>13595.680000000002</v>
      </c>
      <c r="K131" s="37"/>
      <c r="L131" s="37"/>
      <c r="M131" s="37"/>
      <c r="N131" s="37"/>
      <c r="O131" s="37"/>
      <c r="P131" s="37"/>
      <c r="Q131" s="37"/>
      <c r="R131" s="37">
        <f>D131*$R$7</f>
        <v>14930.97</v>
      </c>
      <c r="S131" s="37"/>
      <c r="T131" s="38">
        <f t="shared" si="17"/>
        <v>37333.257294444382</v>
      </c>
    </row>
    <row r="132" spans="1:20" x14ac:dyDescent="0.25">
      <c r="A132" s="16"/>
      <c r="B132" s="31">
        <v>14</v>
      </c>
      <c r="C132" s="32" t="s">
        <v>166</v>
      </c>
      <c r="D132" s="33">
        <v>3082</v>
      </c>
      <c r="E132" s="34">
        <f t="shared" si="14"/>
        <v>1.9594803371679468E-3</v>
      </c>
      <c r="F132" s="35">
        <v>0.60499999999999998</v>
      </c>
      <c r="G132" s="34"/>
      <c r="H132" s="41">
        <v>1135.6300000000001</v>
      </c>
      <c r="I132" s="37">
        <f t="shared" si="15"/>
        <v>2235.9307753091334</v>
      </c>
      <c r="J132" s="37">
        <f t="shared" si="18"/>
        <v>3451.84</v>
      </c>
      <c r="K132" s="37"/>
      <c r="L132" s="37"/>
      <c r="M132" s="37"/>
      <c r="N132" s="37"/>
      <c r="O132" s="37"/>
      <c r="P132" s="37"/>
      <c r="Q132" s="37"/>
      <c r="R132" s="37"/>
      <c r="S132" s="37">
        <f>D132*$S$7</f>
        <v>1910.84</v>
      </c>
      <c r="T132" s="38">
        <f t="shared" si="17"/>
        <v>7598.6107753091337</v>
      </c>
    </row>
    <row r="133" spans="1:20" ht="25.5" x14ac:dyDescent="0.25">
      <c r="A133" s="16"/>
      <c r="B133" s="31">
        <v>15</v>
      </c>
      <c r="C133" s="40" t="s">
        <v>73</v>
      </c>
      <c r="D133" s="33">
        <v>4805</v>
      </c>
      <c r="E133" s="34">
        <f t="shared" si="14"/>
        <v>3.0549328423400339E-3</v>
      </c>
      <c r="F133" s="35">
        <v>0.57299999999999995</v>
      </c>
      <c r="G133" s="34"/>
      <c r="H133" s="39">
        <v>5910.51</v>
      </c>
      <c r="I133" s="37">
        <f t="shared" si="15"/>
        <v>3485.9336065413327</v>
      </c>
      <c r="J133" s="37">
        <f t="shared" si="18"/>
        <v>5381.6</v>
      </c>
      <c r="K133" s="37"/>
      <c r="L133" s="37"/>
      <c r="M133" s="37"/>
      <c r="N133" s="37"/>
      <c r="O133" s="37"/>
      <c r="P133" s="37"/>
      <c r="Q133" s="37">
        <f>D133*$Q$7</f>
        <v>8889.25</v>
      </c>
      <c r="R133" s="37"/>
      <c r="S133" s="37"/>
      <c r="T133" s="38">
        <f t="shared" si="17"/>
        <v>17756.783606541332</v>
      </c>
    </row>
    <row r="134" spans="1:20" x14ac:dyDescent="0.25">
      <c r="A134" s="16"/>
      <c r="B134" s="31">
        <v>16</v>
      </c>
      <c r="C134" s="32" t="s">
        <v>167</v>
      </c>
      <c r="D134" s="33">
        <v>3960</v>
      </c>
      <c r="E134" s="34">
        <f t="shared" si="14"/>
        <v>2.5176969938952207E-3</v>
      </c>
      <c r="F134" s="35">
        <v>0.64300000000000002</v>
      </c>
      <c r="G134" s="34"/>
      <c r="H134" s="41">
        <v>1060.6099999999999</v>
      </c>
      <c r="I134" s="37">
        <f t="shared" si="15"/>
        <v>2872.9026185023263</v>
      </c>
      <c r="J134" s="37">
        <f t="shared" si="18"/>
        <v>4435.2000000000007</v>
      </c>
      <c r="K134" s="37"/>
      <c r="L134" s="37"/>
      <c r="M134" s="37"/>
      <c r="N134" s="37"/>
      <c r="O134" s="37"/>
      <c r="P134" s="37"/>
      <c r="Q134" s="37"/>
      <c r="R134" s="37"/>
      <c r="S134" s="37">
        <f>D134*$S$7</f>
        <v>2455.1999999999998</v>
      </c>
      <c r="T134" s="38">
        <f t="shared" si="17"/>
        <v>9763.3026185023264</v>
      </c>
    </row>
    <row r="135" spans="1:20" x14ac:dyDescent="0.25">
      <c r="A135" s="16"/>
      <c r="B135" s="31">
        <v>17</v>
      </c>
      <c r="C135" s="32" t="s">
        <v>168</v>
      </c>
      <c r="D135" s="33">
        <v>5403</v>
      </c>
      <c r="E135" s="34">
        <f t="shared" si="14"/>
        <v>3.4351305197009791E-3</v>
      </c>
      <c r="F135" s="35">
        <v>0.67500000000000004</v>
      </c>
      <c r="G135" s="34"/>
      <c r="H135" s="39">
        <v>6144.73</v>
      </c>
      <c r="I135" s="37">
        <f t="shared" si="15"/>
        <v>3919.7709211535525</v>
      </c>
      <c r="J135" s="37">
        <f t="shared" si="18"/>
        <v>6051.3600000000006</v>
      </c>
      <c r="K135" s="37"/>
      <c r="L135" s="37"/>
      <c r="M135" s="37"/>
      <c r="N135" s="37"/>
      <c r="O135" s="37"/>
      <c r="P135" s="37"/>
      <c r="Q135" s="37">
        <f>D135*$Q$7</f>
        <v>9995.5500000000011</v>
      </c>
      <c r="R135" s="37"/>
      <c r="S135" s="37"/>
      <c r="T135" s="38">
        <f t="shared" si="17"/>
        <v>19966.680921153555</v>
      </c>
    </row>
    <row r="136" spans="1:20" ht="25.5" x14ac:dyDescent="0.25">
      <c r="A136" s="16"/>
      <c r="B136" s="31">
        <v>18</v>
      </c>
      <c r="C136" s="32" t="s">
        <v>169</v>
      </c>
      <c r="D136" s="33">
        <v>9029</v>
      </c>
      <c r="E136" s="34">
        <f t="shared" ref="E136:E147" si="19">D136/D$147</f>
        <v>5.7404763024949358E-3</v>
      </c>
      <c r="F136" s="35">
        <v>0.60399999999999998</v>
      </c>
      <c r="G136" s="34"/>
      <c r="H136" s="36">
        <v>3510.91</v>
      </c>
      <c r="I136" s="37">
        <f t="shared" ref="I136:I146" si="20">$A$160*E136</f>
        <v>6550.3630662771466</v>
      </c>
      <c r="J136" s="37">
        <f t="shared" si="18"/>
        <v>10112.480000000001</v>
      </c>
      <c r="K136" s="37"/>
      <c r="L136" s="37"/>
      <c r="M136" s="37"/>
      <c r="N136" s="37"/>
      <c r="O136" s="37"/>
      <c r="P136" s="37"/>
      <c r="Q136" s="37"/>
      <c r="R136" s="37">
        <f>D136*$R$7</f>
        <v>11105.67</v>
      </c>
      <c r="S136" s="37"/>
      <c r="T136" s="38">
        <f t="shared" ref="T136:T146" si="21">SUM(I136:S136)</f>
        <v>27768.513066277148</v>
      </c>
    </row>
    <row r="137" spans="1:20" x14ac:dyDescent="0.25">
      <c r="A137" s="16"/>
      <c r="B137" s="31">
        <v>1</v>
      </c>
      <c r="C137" s="40" t="s">
        <v>74</v>
      </c>
      <c r="D137" s="33">
        <v>1966</v>
      </c>
      <c r="E137" s="34">
        <f t="shared" si="19"/>
        <v>1.2499475479792938E-3</v>
      </c>
      <c r="F137" s="35">
        <v>0.66700000000000004</v>
      </c>
      <c r="G137" s="34"/>
      <c r="H137" s="36">
        <v>3814.85</v>
      </c>
      <c r="I137" s="37">
        <f t="shared" si="20"/>
        <v>1426.2945828221145</v>
      </c>
      <c r="J137" s="37">
        <f t="shared" si="18"/>
        <v>2201.92</v>
      </c>
      <c r="K137" s="37"/>
      <c r="L137" s="37"/>
      <c r="M137" s="37"/>
      <c r="N137" s="37"/>
      <c r="O137" s="37"/>
      <c r="P137" s="37"/>
      <c r="Q137" s="37"/>
      <c r="R137" s="37">
        <f>D137*$R$7</f>
        <v>2418.1799999999998</v>
      </c>
      <c r="S137" s="37"/>
      <c r="T137" s="38">
        <f t="shared" si="21"/>
        <v>6046.3945828221149</v>
      </c>
    </row>
    <row r="138" spans="1:20" x14ac:dyDescent="0.25">
      <c r="A138" s="16"/>
      <c r="B138" s="31">
        <v>2</v>
      </c>
      <c r="C138" s="32" t="s">
        <v>170</v>
      </c>
      <c r="D138" s="33">
        <v>16683</v>
      </c>
      <c r="E138" s="34">
        <f t="shared" si="19"/>
        <v>1.0606752259887366E-2</v>
      </c>
      <c r="F138" s="35">
        <v>0.63400000000000001</v>
      </c>
      <c r="G138" s="34"/>
      <c r="H138" s="41">
        <v>1198.83</v>
      </c>
      <c r="I138" s="37">
        <f t="shared" si="20"/>
        <v>12103.190501129877</v>
      </c>
      <c r="J138" s="37">
        <f t="shared" si="18"/>
        <v>18684.960000000003</v>
      </c>
      <c r="K138" s="37"/>
      <c r="L138" s="37"/>
      <c r="M138" s="37"/>
      <c r="N138" s="37"/>
      <c r="O138" s="37"/>
      <c r="P138" s="37"/>
      <c r="Q138" s="37"/>
      <c r="R138" s="37"/>
      <c r="S138" s="37">
        <f>D138*$S$7</f>
        <v>10343.459999999999</v>
      </c>
      <c r="T138" s="38">
        <f t="shared" si="21"/>
        <v>41131.610501129879</v>
      </c>
    </row>
    <row r="139" spans="1:20" ht="25.5" x14ac:dyDescent="0.25">
      <c r="A139" s="16"/>
      <c r="B139" s="31">
        <v>3</v>
      </c>
      <c r="C139" s="40" t="s">
        <v>75</v>
      </c>
      <c r="D139" s="33">
        <v>2148</v>
      </c>
      <c r="E139" s="34">
        <f t="shared" si="19"/>
        <v>1.3656598845674076E-3</v>
      </c>
      <c r="F139" s="35">
        <v>0.60099999999999998</v>
      </c>
      <c r="G139" s="34"/>
      <c r="H139" s="41">
        <v>1489.76</v>
      </c>
      <c r="I139" s="37">
        <f t="shared" si="20"/>
        <v>1558.3320263997466</v>
      </c>
      <c r="J139" s="37">
        <f t="shared" si="18"/>
        <v>2405.7600000000002</v>
      </c>
      <c r="K139" s="37"/>
      <c r="L139" s="37"/>
      <c r="M139" s="37"/>
      <c r="N139" s="37"/>
      <c r="O139" s="37"/>
      <c r="P139" s="37"/>
      <c r="Q139" s="37"/>
      <c r="R139" s="37"/>
      <c r="S139" s="37">
        <f>D139*$S$7</f>
        <v>1331.76</v>
      </c>
      <c r="T139" s="38">
        <f t="shared" si="21"/>
        <v>5295.852026399747</v>
      </c>
    </row>
    <row r="140" spans="1:20" x14ac:dyDescent="0.25">
      <c r="A140" s="16"/>
      <c r="B140" s="31">
        <v>4</v>
      </c>
      <c r="C140" s="32" t="s">
        <v>171</v>
      </c>
      <c r="D140" s="33">
        <v>2793</v>
      </c>
      <c r="E140" s="34">
        <f t="shared" si="19"/>
        <v>1.775739319179129E-3</v>
      </c>
      <c r="F140" s="35">
        <v>0.65400000000000003</v>
      </c>
      <c r="G140" s="34"/>
      <c r="H140" s="36">
        <v>4547.08</v>
      </c>
      <c r="I140" s="37">
        <f t="shared" si="20"/>
        <v>2026.2669225952013</v>
      </c>
      <c r="J140" s="37">
        <f t="shared" si="18"/>
        <v>3128.1600000000003</v>
      </c>
      <c r="K140" s="37"/>
      <c r="L140" s="37"/>
      <c r="M140" s="37"/>
      <c r="N140" s="37"/>
      <c r="O140" s="37"/>
      <c r="P140" s="37"/>
      <c r="Q140" s="37"/>
      <c r="R140" s="37">
        <f>D140*$R$7</f>
        <v>3435.39</v>
      </c>
      <c r="S140" s="37"/>
      <c r="T140" s="38">
        <f t="shared" si="21"/>
        <v>8589.8169225952006</v>
      </c>
    </row>
    <row r="141" spans="1:20" x14ac:dyDescent="0.25">
      <c r="A141" s="16"/>
      <c r="B141" s="31">
        <v>5</v>
      </c>
      <c r="C141" s="32" t="s">
        <v>173</v>
      </c>
      <c r="D141" s="33">
        <v>7545</v>
      </c>
      <c r="E141" s="34">
        <f t="shared" si="19"/>
        <v>4.7969757118533941E-3</v>
      </c>
      <c r="F141" s="35">
        <v>0.58899999999999997</v>
      </c>
      <c r="G141" s="34"/>
      <c r="H141" s="39">
        <v>5619.62</v>
      </c>
      <c r="I141" s="37">
        <f t="shared" si="20"/>
        <v>5473.7500647979932</v>
      </c>
      <c r="J141" s="37">
        <f t="shared" si="18"/>
        <v>8450.4000000000015</v>
      </c>
      <c r="K141" s="37"/>
      <c r="L141" s="37"/>
      <c r="M141" s="37"/>
      <c r="N141" s="37"/>
      <c r="O141" s="37"/>
      <c r="P141" s="37"/>
      <c r="Q141" s="37">
        <f>D141*$Q$7</f>
        <v>13958.25</v>
      </c>
      <c r="R141" s="37"/>
      <c r="S141" s="37"/>
      <c r="T141" s="38">
        <f t="shared" si="21"/>
        <v>27882.400064797996</v>
      </c>
    </row>
    <row r="142" spans="1:20" x14ac:dyDescent="0.25">
      <c r="A142" s="16"/>
      <c r="B142" s="31">
        <v>1</v>
      </c>
      <c r="C142" s="32" t="s">
        <v>174</v>
      </c>
      <c r="D142" s="33">
        <v>22870</v>
      </c>
      <c r="E142" s="34">
        <f t="shared" si="19"/>
        <v>1.4540335921814064E-2</v>
      </c>
      <c r="F142" s="35">
        <v>0.68100000000000005</v>
      </c>
      <c r="G142" s="34"/>
      <c r="H142" s="39">
        <v>5474.42</v>
      </c>
      <c r="I142" s="37">
        <f t="shared" si="20"/>
        <v>16591.738102310152</v>
      </c>
      <c r="J142" s="37">
        <f t="shared" si="18"/>
        <v>25614.400000000001</v>
      </c>
      <c r="K142" s="37"/>
      <c r="L142" s="37"/>
      <c r="M142" s="37"/>
      <c r="N142" s="37"/>
      <c r="O142" s="37"/>
      <c r="P142" s="37"/>
      <c r="Q142" s="37">
        <f>D142*$Q$7</f>
        <v>42309.5</v>
      </c>
      <c r="R142" s="37"/>
      <c r="S142" s="37"/>
      <c r="T142" s="38">
        <f t="shared" si="21"/>
        <v>84515.638102310157</v>
      </c>
    </row>
    <row r="143" spans="1:20" x14ac:dyDescent="0.25">
      <c r="A143" s="16"/>
      <c r="B143" s="31">
        <v>2</v>
      </c>
      <c r="C143" s="40" t="s">
        <v>76</v>
      </c>
      <c r="D143" s="33">
        <v>1891</v>
      </c>
      <c r="E143" s="34">
        <f t="shared" si="19"/>
        <v>1.2022638927918843E-3</v>
      </c>
      <c r="F143" s="35">
        <v>0.67</v>
      </c>
      <c r="G143" s="34"/>
      <c r="H143" s="39">
        <v>6081.44</v>
      </c>
      <c r="I143" s="37">
        <f t="shared" si="20"/>
        <v>1371.8835483807825</v>
      </c>
      <c r="J143" s="37">
        <f t="shared" si="18"/>
        <v>2117.92</v>
      </c>
      <c r="K143" s="37"/>
      <c r="L143" s="37"/>
      <c r="M143" s="37"/>
      <c r="N143" s="37"/>
      <c r="O143" s="37"/>
      <c r="P143" s="37"/>
      <c r="Q143" s="37">
        <f>D143*$Q$7</f>
        <v>3498.3500000000004</v>
      </c>
      <c r="R143" s="37"/>
      <c r="S143" s="37"/>
      <c r="T143" s="38">
        <f t="shared" si="21"/>
        <v>6988.1535483807829</v>
      </c>
    </row>
    <row r="144" spans="1:20" x14ac:dyDescent="0.25">
      <c r="A144" s="16"/>
      <c r="B144" s="31">
        <v>3</v>
      </c>
      <c r="C144" s="40" t="s">
        <v>77</v>
      </c>
      <c r="D144" s="33">
        <v>2671</v>
      </c>
      <c r="E144" s="34">
        <f t="shared" si="19"/>
        <v>1.6981739067409431E-3</v>
      </c>
      <c r="F144" s="35">
        <v>0.58699999999999997</v>
      </c>
      <c r="G144" s="34"/>
      <c r="H144" s="41">
        <v>1272.93</v>
      </c>
      <c r="I144" s="37">
        <f t="shared" si="20"/>
        <v>1937.7583065706347</v>
      </c>
      <c r="J144" s="37">
        <f t="shared" si="18"/>
        <v>2991.5200000000004</v>
      </c>
      <c r="K144" s="37"/>
      <c r="L144" s="37"/>
      <c r="M144" s="37"/>
      <c r="N144" s="37"/>
      <c r="O144" s="37"/>
      <c r="P144" s="37"/>
      <c r="Q144" s="37"/>
      <c r="R144" s="37"/>
      <c r="S144" s="37">
        <f>D144*$S$7</f>
        <v>1656.02</v>
      </c>
      <c r="T144" s="38">
        <f t="shared" si="21"/>
        <v>6585.2983065706358</v>
      </c>
    </row>
    <row r="145" spans="1:21" x14ac:dyDescent="0.25">
      <c r="A145" s="16"/>
      <c r="B145" s="31">
        <v>4</v>
      </c>
      <c r="C145" s="32" t="s">
        <v>175</v>
      </c>
      <c r="D145" s="33">
        <v>11683</v>
      </c>
      <c r="E145" s="34">
        <f t="shared" si="19"/>
        <v>7.4278419140600665E-3</v>
      </c>
      <c r="F145" s="35">
        <v>0.63800000000000001</v>
      </c>
      <c r="G145" s="34"/>
      <c r="H145" s="36">
        <v>3937.34</v>
      </c>
      <c r="I145" s="37">
        <f t="shared" si="20"/>
        <v>8475.7882050410808</v>
      </c>
      <c r="J145" s="37">
        <f t="shared" si="18"/>
        <v>13084.960000000001</v>
      </c>
      <c r="K145" s="37"/>
      <c r="L145" s="37"/>
      <c r="M145" s="37"/>
      <c r="N145" s="37"/>
      <c r="O145" s="37"/>
      <c r="P145" s="37"/>
      <c r="Q145" s="37"/>
      <c r="R145" s="37">
        <f>D145*$R$7</f>
        <v>14370.09</v>
      </c>
      <c r="S145" s="37"/>
      <c r="T145" s="38">
        <f t="shared" si="21"/>
        <v>35930.838205041087</v>
      </c>
    </row>
    <row r="146" spans="1:21" ht="13.5" thickBot="1" x14ac:dyDescent="0.3">
      <c r="A146" s="16"/>
      <c r="B146" s="31">
        <v>5</v>
      </c>
      <c r="C146" s="40" t="s">
        <v>78</v>
      </c>
      <c r="D146" s="33">
        <v>11540</v>
      </c>
      <c r="E146" s="34">
        <f t="shared" si="19"/>
        <v>7.3369250781694052E-3</v>
      </c>
      <c r="F146" s="35">
        <v>0.67100000000000004</v>
      </c>
      <c r="G146" s="34"/>
      <c r="H146" s="45">
        <v>9254.77</v>
      </c>
      <c r="I146" s="74">
        <f t="shared" si="20"/>
        <v>8372.0444993729398</v>
      </c>
      <c r="J146" s="74">
        <f t="shared" si="18"/>
        <v>12924.800000000001</v>
      </c>
      <c r="K146" s="74"/>
      <c r="L146" s="74"/>
      <c r="M146" s="37"/>
      <c r="N146" s="37"/>
      <c r="O146" s="37"/>
      <c r="P146" s="74">
        <f>D146*$P$7</f>
        <v>28503.800000000003</v>
      </c>
      <c r="Q146" s="74"/>
      <c r="R146" s="74"/>
      <c r="S146" s="74"/>
      <c r="T146" s="38">
        <f t="shared" si="21"/>
        <v>49800.644499372946</v>
      </c>
    </row>
    <row r="147" spans="1:21" ht="13.5" thickBot="1" x14ac:dyDescent="0.3">
      <c r="A147" s="14"/>
      <c r="B147" s="47"/>
      <c r="C147" s="48" t="s">
        <v>35</v>
      </c>
      <c r="D147" s="49">
        <f>SUM(D8:D146)</f>
        <v>1572866</v>
      </c>
      <c r="E147" s="50">
        <f t="shared" si="19"/>
        <v>1</v>
      </c>
      <c r="F147" s="50"/>
      <c r="G147" s="50"/>
      <c r="H147" s="79"/>
      <c r="I147" s="80">
        <f t="shared" ref="I147:T147" si="22">SUM(I8:I146)</f>
        <v>1141083.5479679992</v>
      </c>
      <c r="J147" s="76">
        <f t="shared" si="22"/>
        <v>889898.24</v>
      </c>
      <c r="K147" s="77">
        <f t="shared" si="22"/>
        <v>112572.6</v>
      </c>
      <c r="L147" s="78">
        <f t="shared" si="22"/>
        <v>185248.80000000002</v>
      </c>
      <c r="M147" s="73">
        <f t="shared" si="22"/>
        <v>0</v>
      </c>
      <c r="N147" s="81">
        <f t="shared" si="22"/>
        <v>812115</v>
      </c>
      <c r="O147" s="82">
        <f t="shared" si="22"/>
        <v>0</v>
      </c>
      <c r="P147" s="84">
        <f t="shared" si="22"/>
        <v>574912.26000000013</v>
      </c>
      <c r="Q147" s="85">
        <f t="shared" si="22"/>
        <v>1425724.7000000002</v>
      </c>
      <c r="R147" s="85">
        <f t="shared" si="22"/>
        <v>359431.8299999999</v>
      </c>
      <c r="S147" s="86">
        <f t="shared" si="22"/>
        <v>171879.49999999994</v>
      </c>
      <c r="T147" s="83">
        <f t="shared" si="22"/>
        <v>5674224.563382457</v>
      </c>
      <c r="U147" s="51"/>
    </row>
    <row r="148" spans="1:21" x14ac:dyDescent="0.25">
      <c r="A148" s="14"/>
      <c r="B148" s="47"/>
      <c r="C148" s="125" t="s">
        <v>200</v>
      </c>
      <c r="D148" s="126"/>
      <c r="E148" s="127"/>
      <c r="F148" s="48"/>
      <c r="G148" s="48"/>
      <c r="H148" s="48"/>
      <c r="I148" s="75"/>
      <c r="J148" s="75"/>
      <c r="K148" s="75"/>
      <c r="L148" s="75"/>
      <c r="M148" s="52"/>
      <c r="N148" s="52"/>
      <c r="O148" s="52"/>
      <c r="P148" s="75"/>
      <c r="Q148" s="75"/>
      <c r="R148" s="75"/>
      <c r="S148" s="75"/>
      <c r="T148" s="53">
        <v>5674224.5599999996</v>
      </c>
      <c r="U148" s="54">
        <f>T148/T150</f>
        <v>0.36200990602625382</v>
      </c>
    </row>
    <row r="149" spans="1:21" x14ac:dyDescent="0.25">
      <c r="A149" s="14"/>
      <c r="B149" s="47"/>
      <c r="C149" s="125" t="s">
        <v>201</v>
      </c>
      <c r="D149" s="126"/>
      <c r="E149" s="127"/>
      <c r="F149" s="48"/>
      <c r="G149" s="48"/>
      <c r="H149" s="48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5">
        <v>10000000</v>
      </c>
      <c r="U149" s="56">
        <f>T149/T150</f>
        <v>0.63799009397374618</v>
      </c>
    </row>
    <row r="150" spans="1:21" ht="13.5" thickBot="1" x14ac:dyDescent="0.3">
      <c r="A150" s="14"/>
      <c r="B150" s="47"/>
      <c r="C150" s="125" t="s">
        <v>202</v>
      </c>
      <c r="D150" s="126"/>
      <c r="E150" s="127"/>
      <c r="F150" s="48"/>
      <c r="G150" s="48"/>
      <c r="H150" s="48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5">
        <f>B153</f>
        <v>15674224.560000001</v>
      </c>
      <c r="U150" s="57">
        <f>SUM(U148:U149)</f>
        <v>1</v>
      </c>
    </row>
    <row r="151" spans="1:21" x14ac:dyDescent="0.2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1:21" ht="13.9" customHeight="1" x14ac:dyDescent="0.25">
      <c r="B152" s="136" t="s">
        <v>181</v>
      </c>
      <c r="C152" s="136"/>
      <c r="D152" s="136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1:21" ht="14.45" customHeight="1" x14ac:dyDescent="0.25">
      <c r="B153" s="139">
        <v>15674224.560000001</v>
      </c>
      <c r="C153" s="139"/>
      <c r="D153" s="139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1:21" ht="14.45" customHeight="1" x14ac:dyDescent="0.25">
      <c r="A154" s="14"/>
      <c r="B154" s="140" t="s">
        <v>178</v>
      </c>
      <c r="C154" s="140"/>
      <c r="D154" s="58">
        <f>B153/D147</f>
        <v>9.965390923320868</v>
      </c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1:21" s="14" customFormat="1" x14ac:dyDescent="0.25"/>
    <row r="156" spans="1:21" s="14" customFormat="1" x14ac:dyDescent="0.25"/>
    <row r="157" spans="1:21" s="14" customFormat="1" x14ac:dyDescent="0.25"/>
    <row r="158" spans="1:21" s="14" customFormat="1" ht="17.45" customHeight="1" x14ac:dyDescent="0.25">
      <c r="A158" s="135" t="s">
        <v>190</v>
      </c>
      <c r="B158" s="135"/>
      <c r="C158" s="135"/>
      <c r="D158" s="135"/>
      <c r="E158" s="135"/>
      <c r="F158" s="135"/>
      <c r="G158" s="135"/>
      <c r="H158" s="135"/>
      <c r="I158" s="135"/>
      <c r="J158" s="135"/>
      <c r="K158" s="135"/>
    </row>
    <row r="159" spans="1:21" ht="95.25" customHeight="1" x14ac:dyDescent="0.25">
      <c r="A159" s="133" t="s">
        <v>215</v>
      </c>
      <c r="B159" s="133"/>
      <c r="C159" s="59" t="s">
        <v>195</v>
      </c>
      <c r="D159" s="59" t="s">
        <v>193</v>
      </c>
      <c r="E159" s="133" t="s">
        <v>194</v>
      </c>
      <c r="F159" s="133"/>
      <c r="G159" s="133" t="s">
        <v>191</v>
      </c>
      <c r="H159" s="133"/>
      <c r="I159" s="60" t="s">
        <v>189</v>
      </c>
      <c r="J159" s="137" t="s">
        <v>192</v>
      </c>
      <c r="K159" s="137"/>
      <c r="L159" s="14"/>
      <c r="M159" s="14"/>
      <c r="N159" s="14"/>
      <c r="O159" s="14"/>
      <c r="P159" s="14"/>
    </row>
    <row r="160" spans="1:21" ht="26.45" customHeight="1" x14ac:dyDescent="0.25">
      <c r="A160" s="134">
        <f>B153*7.28/100</f>
        <v>1141083.5479679999</v>
      </c>
      <c r="B160" s="134"/>
      <c r="C160" s="71">
        <f>B153*10.95/100</f>
        <v>1716327.5893199998</v>
      </c>
      <c r="D160" s="71">
        <f>D147*1.5</f>
        <v>2359299</v>
      </c>
      <c r="E160" s="134">
        <f>1.85*D147</f>
        <v>2909802.1</v>
      </c>
      <c r="F160" s="134"/>
      <c r="G160" s="134">
        <f>SUM(A160:E160)</f>
        <v>8126512.2372880001</v>
      </c>
      <c r="H160" s="134"/>
      <c r="I160" s="72">
        <f>B153-G160</f>
        <v>7547712.3227120005</v>
      </c>
      <c r="J160" s="138">
        <f>B153</f>
        <v>15674224.560000001</v>
      </c>
      <c r="K160" s="138"/>
      <c r="L160" s="14"/>
      <c r="M160" s="14"/>
      <c r="N160" s="14"/>
      <c r="O160" s="14"/>
      <c r="P160" s="14"/>
    </row>
    <row r="161" spans="1:16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</row>
    <row r="162" spans="1:16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</row>
    <row r="163" spans="1:16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1:16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</row>
    <row r="165" spans="1:16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</row>
    <row r="166" spans="1:16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</row>
    <row r="167" spans="1:16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</row>
    <row r="168" spans="1:16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</row>
    <row r="169" spans="1:16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</row>
    <row r="170" spans="1:16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</row>
  </sheetData>
  <sortState ref="B8:T146">
    <sortCondition ref="C8:C146"/>
  </sortState>
  <mergeCells count="31">
    <mergeCell ref="C149:E149"/>
    <mergeCell ref="C150:E150"/>
    <mergeCell ref="A159:B159"/>
    <mergeCell ref="A160:B160"/>
    <mergeCell ref="A158:K158"/>
    <mergeCell ref="B152:D152"/>
    <mergeCell ref="G159:H159"/>
    <mergeCell ref="G160:H160"/>
    <mergeCell ref="E159:F159"/>
    <mergeCell ref="E160:F160"/>
    <mergeCell ref="J159:K159"/>
    <mergeCell ref="J160:K160"/>
    <mergeCell ref="B153:D153"/>
    <mergeCell ref="B154:C154"/>
    <mergeCell ref="C148:E148"/>
    <mergeCell ref="B6:B7"/>
    <mergeCell ref="C6:C7"/>
    <mergeCell ref="D6:D7"/>
    <mergeCell ref="E6:E7"/>
    <mergeCell ref="B1:T1"/>
    <mergeCell ref="B2:T2"/>
    <mergeCell ref="I3:T3"/>
    <mergeCell ref="J4:M5"/>
    <mergeCell ref="P4:S5"/>
    <mergeCell ref="N4:O5"/>
    <mergeCell ref="I4:I7"/>
    <mergeCell ref="T4:T7"/>
    <mergeCell ref="D5:E5"/>
    <mergeCell ref="F6:F7"/>
    <mergeCell ref="G6:G7"/>
    <mergeCell ref="H6:H7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59" orientation="landscape" r:id="rId1"/>
  <rowBreaks count="1" manualBreakCount="1">
    <brk id="102" max="20" man="1"/>
  </rowBreaks>
  <ignoredErrors>
    <ignoredError sqref="O147 M147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F8209-0D9D-4426-87E0-9BA830328E02}">
  <dimension ref="A1:H143"/>
  <sheetViews>
    <sheetView topLeftCell="A126" zoomScale="101" zoomScaleNormal="130" workbookViewId="0">
      <selection activeCell="L95" sqref="L95"/>
    </sheetView>
  </sheetViews>
  <sheetFormatPr defaultRowHeight="15" x14ac:dyDescent="0.25"/>
  <cols>
    <col min="1" max="1" width="1.140625" customWidth="1"/>
    <col min="2" max="2" width="5.42578125" customWidth="1"/>
    <col min="3" max="3" width="18" customWidth="1"/>
    <col min="5" max="5" width="14.42578125" style="91" customWidth="1"/>
    <col min="6" max="6" width="17.140625" style="91" customWidth="1"/>
    <col min="7" max="7" width="13.28515625" style="91" customWidth="1"/>
    <col min="8" max="8" width="19.28515625" style="91" customWidth="1"/>
  </cols>
  <sheetData>
    <row r="1" spans="1:8" x14ac:dyDescent="0.25">
      <c r="A1" s="87" t="s">
        <v>216</v>
      </c>
      <c r="B1" s="87"/>
      <c r="C1" s="87"/>
      <c r="D1" s="87"/>
      <c r="E1" s="88"/>
      <c r="F1" s="88"/>
      <c r="G1" s="88"/>
    </row>
    <row r="2" spans="1:8" ht="15" customHeight="1" x14ac:dyDescent="0.25">
      <c r="A2" s="87"/>
      <c r="B2" s="128" t="s">
        <v>79</v>
      </c>
      <c r="C2" s="143" t="s">
        <v>176</v>
      </c>
      <c r="D2" s="144" t="s">
        <v>199</v>
      </c>
      <c r="E2" s="141" t="s">
        <v>217</v>
      </c>
      <c r="F2" s="90" t="s">
        <v>218</v>
      </c>
      <c r="G2" s="141" t="s">
        <v>221</v>
      </c>
      <c r="H2" s="142" t="s">
        <v>220</v>
      </c>
    </row>
    <row r="3" spans="1:8" ht="69" customHeight="1" x14ac:dyDescent="0.25">
      <c r="A3" s="87"/>
      <c r="B3" s="128"/>
      <c r="C3" s="143"/>
      <c r="D3" s="144"/>
      <c r="E3" s="141"/>
      <c r="F3" s="89" t="s">
        <v>219</v>
      </c>
      <c r="G3" s="141"/>
      <c r="H3" s="142"/>
    </row>
    <row r="4" spans="1:8" ht="25.5" customHeight="1" x14ac:dyDescent="0.25">
      <c r="A4" s="87"/>
      <c r="B4" s="31">
        <v>1</v>
      </c>
      <c r="C4" s="32" t="s">
        <v>80</v>
      </c>
      <c r="D4" s="33">
        <v>2579</v>
      </c>
      <c r="E4" s="90"/>
      <c r="F4" s="90"/>
      <c r="G4" s="92"/>
      <c r="H4" s="95"/>
    </row>
    <row r="5" spans="1:8" x14ac:dyDescent="0.25">
      <c r="A5" s="87"/>
      <c r="B5" s="31">
        <v>2</v>
      </c>
      <c r="C5" s="32" t="s">
        <v>81</v>
      </c>
      <c r="D5" s="33">
        <v>6733</v>
      </c>
      <c r="E5" s="90"/>
      <c r="F5" s="90"/>
      <c r="G5" s="92"/>
      <c r="H5" s="95"/>
    </row>
    <row r="6" spans="1:8" ht="25.5" x14ac:dyDescent="0.25">
      <c r="A6" s="87"/>
      <c r="B6" s="31">
        <v>3</v>
      </c>
      <c r="C6" s="32" t="s">
        <v>82</v>
      </c>
      <c r="D6" s="33">
        <v>5390</v>
      </c>
      <c r="E6" s="90"/>
      <c r="F6" s="90"/>
      <c r="G6" s="92"/>
      <c r="H6" s="95"/>
    </row>
    <row r="7" spans="1:8" x14ac:dyDescent="0.25">
      <c r="A7" s="87"/>
      <c r="B7" s="31">
        <v>4</v>
      </c>
      <c r="C7" s="40" t="s">
        <v>36</v>
      </c>
      <c r="D7" s="33">
        <v>7055</v>
      </c>
      <c r="E7" s="90"/>
      <c r="F7" s="90"/>
      <c r="G7" s="92"/>
      <c r="H7" s="95"/>
    </row>
    <row r="8" spans="1:8" x14ac:dyDescent="0.25">
      <c r="A8" s="87"/>
      <c r="B8" s="31">
        <v>5</v>
      </c>
      <c r="C8" s="40" t="s">
        <v>37</v>
      </c>
      <c r="D8" s="33">
        <v>8412</v>
      </c>
      <c r="E8" s="90"/>
      <c r="F8" s="90"/>
      <c r="G8" s="98"/>
      <c r="H8" s="95"/>
    </row>
    <row r="9" spans="1:8" x14ac:dyDescent="0.25">
      <c r="A9" s="87"/>
      <c r="B9" s="31">
        <v>6</v>
      </c>
      <c r="C9" s="32" t="s">
        <v>83</v>
      </c>
      <c r="D9" s="33">
        <v>9549</v>
      </c>
      <c r="E9" s="90">
        <v>1</v>
      </c>
      <c r="F9" s="90">
        <v>1</v>
      </c>
      <c r="G9" s="98">
        <v>42857.1</v>
      </c>
      <c r="H9" s="96">
        <f t="shared" ref="H9:H17" si="0">F9*G9</f>
        <v>42857.1</v>
      </c>
    </row>
    <row r="10" spans="1:8" x14ac:dyDescent="0.25">
      <c r="A10" s="87"/>
      <c r="B10" s="31">
        <v>7</v>
      </c>
      <c r="C10" s="40" t="s">
        <v>38</v>
      </c>
      <c r="D10" s="33">
        <v>3433</v>
      </c>
      <c r="E10" s="90"/>
      <c r="F10" s="90"/>
      <c r="G10" s="98"/>
      <c r="H10" s="96">
        <f t="shared" si="0"/>
        <v>0</v>
      </c>
    </row>
    <row r="11" spans="1:8" ht="25.5" x14ac:dyDescent="0.25">
      <c r="A11" s="87"/>
      <c r="B11" s="31">
        <v>8</v>
      </c>
      <c r="C11" s="32" t="s">
        <v>84</v>
      </c>
      <c r="D11" s="33">
        <v>4795</v>
      </c>
      <c r="E11" s="90"/>
      <c r="F11" s="90"/>
      <c r="G11" s="98"/>
      <c r="H11" s="96">
        <f t="shared" si="0"/>
        <v>0</v>
      </c>
    </row>
    <row r="12" spans="1:8" x14ac:dyDescent="0.25">
      <c r="A12" s="87"/>
      <c r="B12" s="31">
        <v>9</v>
      </c>
      <c r="C12" s="40" t="s">
        <v>39</v>
      </c>
      <c r="D12" s="33">
        <v>5758</v>
      </c>
      <c r="E12" s="90"/>
      <c r="F12" s="90"/>
      <c r="G12" s="98"/>
      <c r="H12" s="96">
        <f t="shared" si="0"/>
        <v>0</v>
      </c>
    </row>
    <row r="13" spans="1:8" x14ac:dyDescent="0.25">
      <c r="A13" s="87"/>
      <c r="B13" s="31">
        <v>10</v>
      </c>
      <c r="C13" s="32" t="s">
        <v>85</v>
      </c>
      <c r="D13" s="33">
        <v>7086</v>
      </c>
      <c r="E13" s="90">
        <v>7</v>
      </c>
      <c r="F13" s="90">
        <v>2</v>
      </c>
      <c r="G13" s="98">
        <v>42857.1</v>
      </c>
      <c r="H13" s="96">
        <f t="shared" si="0"/>
        <v>85714.2</v>
      </c>
    </row>
    <row r="14" spans="1:8" x14ac:dyDescent="0.25">
      <c r="A14" s="87"/>
      <c r="B14" s="31">
        <v>11</v>
      </c>
      <c r="C14" s="40" t="s">
        <v>40</v>
      </c>
      <c r="D14" s="33">
        <v>8517</v>
      </c>
      <c r="E14" s="90"/>
      <c r="F14" s="90"/>
      <c r="G14" s="98"/>
      <c r="H14" s="96">
        <f t="shared" si="0"/>
        <v>0</v>
      </c>
    </row>
    <row r="15" spans="1:8" ht="25.5" customHeight="1" x14ac:dyDescent="0.25">
      <c r="A15" s="87"/>
      <c r="B15" s="100">
        <v>12</v>
      </c>
      <c r="C15" s="101" t="s">
        <v>86</v>
      </c>
      <c r="D15" s="102">
        <v>180470</v>
      </c>
      <c r="E15" s="106">
        <v>50</v>
      </c>
      <c r="F15" s="106">
        <v>10</v>
      </c>
      <c r="G15" s="104">
        <v>42857.1</v>
      </c>
      <c r="H15" s="105">
        <f t="shared" si="0"/>
        <v>428571</v>
      </c>
    </row>
    <row r="16" spans="1:8" ht="25.5" customHeight="1" x14ac:dyDescent="0.25">
      <c r="A16" s="87"/>
      <c r="B16" s="31">
        <v>13</v>
      </c>
      <c r="C16" s="32" t="s">
        <v>87</v>
      </c>
      <c r="D16" s="33">
        <v>5729</v>
      </c>
      <c r="E16" s="90"/>
      <c r="F16" s="90"/>
      <c r="G16" s="98"/>
      <c r="H16" s="96">
        <f t="shared" si="0"/>
        <v>0</v>
      </c>
    </row>
    <row r="17" spans="1:8" ht="25.5" customHeight="1" x14ac:dyDescent="0.25">
      <c r="A17" s="87"/>
      <c r="B17" s="31">
        <v>14</v>
      </c>
      <c r="C17" s="32" t="s">
        <v>88</v>
      </c>
      <c r="D17" s="33">
        <v>35761</v>
      </c>
      <c r="E17" s="90">
        <v>9</v>
      </c>
      <c r="F17" s="90">
        <v>2</v>
      </c>
      <c r="G17" s="98">
        <v>42857.1</v>
      </c>
      <c r="H17" s="96">
        <f t="shared" si="0"/>
        <v>85714.2</v>
      </c>
    </row>
    <row r="18" spans="1:8" ht="25.5" customHeight="1" x14ac:dyDescent="0.25">
      <c r="A18" s="87"/>
      <c r="B18" s="31">
        <v>15</v>
      </c>
      <c r="C18" s="40" t="s">
        <v>41</v>
      </c>
      <c r="D18" s="33">
        <v>6643</v>
      </c>
      <c r="E18" s="90"/>
      <c r="F18" s="90"/>
      <c r="G18" s="98"/>
      <c r="H18" s="96">
        <f t="shared" ref="H18:H81" si="1">F18*G18</f>
        <v>0</v>
      </c>
    </row>
    <row r="19" spans="1:8" x14ac:dyDescent="0.25">
      <c r="A19" s="87"/>
      <c r="B19" s="31">
        <v>16</v>
      </c>
      <c r="C19" s="32" t="s">
        <v>89</v>
      </c>
      <c r="D19" s="33">
        <v>10567</v>
      </c>
      <c r="E19" s="93"/>
      <c r="F19" s="90"/>
      <c r="G19" s="98"/>
      <c r="H19" s="96">
        <f t="shared" si="1"/>
        <v>0</v>
      </c>
    </row>
    <row r="20" spans="1:8" ht="25.5" customHeight="1" x14ac:dyDescent="0.25">
      <c r="A20" s="87"/>
      <c r="B20" s="31">
        <v>17</v>
      </c>
      <c r="C20" s="32" t="s">
        <v>90</v>
      </c>
      <c r="D20" s="33">
        <v>18412</v>
      </c>
      <c r="E20" s="90"/>
      <c r="F20" s="90"/>
      <c r="G20" s="98"/>
      <c r="H20" s="96">
        <f t="shared" si="1"/>
        <v>0</v>
      </c>
    </row>
    <row r="21" spans="1:8" ht="51" customHeight="1" x14ac:dyDescent="0.25">
      <c r="A21" s="87"/>
      <c r="B21" s="31">
        <v>18</v>
      </c>
      <c r="C21" s="40" t="s">
        <v>42</v>
      </c>
      <c r="D21" s="33">
        <v>3757</v>
      </c>
      <c r="E21" s="90"/>
      <c r="F21" s="90"/>
      <c r="G21" s="98"/>
      <c r="H21" s="96">
        <f t="shared" si="1"/>
        <v>0</v>
      </c>
    </row>
    <row r="22" spans="1:8" ht="51" customHeight="1" x14ac:dyDescent="0.25">
      <c r="A22" s="87"/>
      <c r="B22" s="31">
        <v>19</v>
      </c>
      <c r="C22" s="32" t="s">
        <v>91</v>
      </c>
      <c r="D22" s="33">
        <v>9756</v>
      </c>
      <c r="E22" s="90"/>
      <c r="F22" s="90"/>
      <c r="G22" s="98"/>
      <c r="H22" s="96">
        <f t="shared" si="1"/>
        <v>0</v>
      </c>
    </row>
    <row r="23" spans="1:8" ht="25.5" customHeight="1" x14ac:dyDescent="0.25">
      <c r="A23" s="87"/>
      <c r="B23" s="31">
        <v>20</v>
      </c>
      <c r="C23" s="32" t="s">
        <v>92</v>
      </c>
      <c r="D23" s="33">
        <v>10664</v>
      </c>
      <c r="E23" s="90"/>
      <c r="F23" s="90"/>
      <c r="G23" s="98"/>
      <c r="H23" s="96">
        <f t="shared" si="1"/>
        <v>0</v>
      </c>
    </row>
    <row r="24" spans="1:8" ht="63.75" customHeight="1" x14ac:dyDescent="0.25">
      <c r="B24" s="31">
        <v>21</v>
      </c>
      <c r="C24" s="40" t="s">
        <v>43</v>
      </c>
      <c r="D24" s="33">
        <v>3553</v>
      </c>
      <c r="E24" s="93"/>
      <c r="F24" s="93"/>
      <c r="G24" s="99"/>
      <c r="H24" s="96">
        <f t="shared" si="1"/>
        <v>0</v>
      </c>
    </row>
    <row r="25" spans="1:8" ht="38.25" customHeight="1" x14ac:dyDescent="0.25">
      <c r="B25" s="31">
        <v>22</v>
      </c>
      <c r="C25" s="32" t="s">
        <v>93</v>
      </c>
      <c r="D25" s="33">
        <v>4591</v>
      </c>
      <c r="E25" s="93"/>
      <c r="F25" s="93"/>
      <c r="G25" s="99"/>
      <c r="H25" s="96">
        <f t="shared" si="1"/>
        <v>0</v>
      </c>
    </row>
    <row r="26" spans="1:8" ht="25.5" customHeight="1" x14ac:dyDescent="0.25">
      <c r="B26" s="31">
        <v>23</v>
      </c>
      <c r="C26" s="32" t="s">
        <v>94</v>
      </c>
      <c r="D26" s="33">
        <v>5632</v>
      </c>
      <c r="E26" s="93"/>
      <c r="F26" s="93"/>
      <c r="G26" s="99"/>
      <c r="H26" s="96">
        <f t="shared" si="1"/>
        <v>0</v>
      </c>
    </row>
    <row r="27" spans="1:8" ht="38.25" customHeight="1" x14ac:dyDescent="0.25">
      <c r="B27" s="31">
        <v>24</v>
      </c>
      <c r="C27" s="32" t="s">
        <v>95</v>
      </c>
      <c r="D27" s="33">
        <v>4459</v>
      </c>
      <c r="E27" s="93"/>
      <c r="F27" s="93"/>
      <c r="G27" s="99"/>
      <c r="H27" s="96">
        <f t="shared" si="1"/>
        <v>0</v>
      </c>
    </row>
    <row r="28" spans="1:8" ht="25.5" x14ac:dyDescent="0.25">
      <c r="B28" s="31">
        <v>25</v>
      </c>
      <c r="C28" s="40" t="s">
        <v>44</v>
      </c>
      <c r="D28" s="33">
        <v>4894</v>
      </c>
      <c r="E28" s="93"/>
      <c r="F28" s="93"/>
      <c r="G28" s="99"/>
      <c r="H28" s="96">
        <f t="shared" si="1"/>
        <v>0</v>
      </c>
    </row>
    <row r="29" spans="1:8" ht="25.5" x14ac:dyDescent="0.25">
      <c r="B29" s="31">
        <v>26</v>
      </c>
      <c r="C29" s="32" t="s">
        <v>96</v>
      </c>
      <c r="D29" s="33">
        <v>2201</v>
      </c>
      <c r="E29" s="93"/>
      <c r="F29" s="93"/>
      <c r="G29" s="99"/>
      <c r="H29" s="96">
        <f t="shared" si="1"/>
        <v>0</v>
      </c>
    </row>
    <row r="30" spans="1:8" ht="25.5" x14ac:dyDescent="0.25">
      <c r="B30" s="31">
        <v>27</v>
      </c>
      <c r="C30" s="32" t="s">
        <v>97</v>
      </c>
      <c r="D30" s="33">
        <v>5497</v>
      </c>
      <c r="E30" s="93">
        <v>2</v>
      </c>
      <c r="F30" s="93">
        <v>1</v>
      </c>
      <c r="G30" s="98">
        <v>42857.1</v>
      </c>
      <c r="H30" s="96">
        <f t="shared" si="1"/>
        <v>42857.1</v>
      </c>
    </row>
    <row r="31" spans="1:8" ht="25.5" x14ac:dyDescent="0.25">
      <c r="B31" s="31">
        <v>28</v>
      </c>
      <c r="C31" s="32" t="s">
        <v>98</v>
      </c>
      <c r="D31" s="33">
        <v>11348</v>
      </c>
      <c r="E31" s="93"/>
      <c r="F31" s="93"/>
      <c r="G31" s="99"/>
      <c r="H31" s="96">
        <f t="shared" si="1"/>
        <v>0</v>
      </c>
    </row>
    <row r="32" spans="1:8" x14ac:dyDescent="0.25">
      <c r="B32" s="31">
        <v>29</v>
      </c>
      <c r="C32" s="40" t="s">
        <v>45</v>
      </c>
      <c r="D32" s="33">
        <v>2275</v>
      </c>
      <c r="E32" s="93"/>
      <c r="F32" s="93"/>
      <c r="G32" s="99"/>
      <c r="H32" s="96">
        <f t="shared" si="1"/>
        <v>0</v>
      </c>
    </row>
    <row r="33" spans="2:8" x14ac:dyDescent="0.25">
      <c r="B33" s="31">
        <v>30</v>
      </c>
      <c r="C33" s="40" t="s">
        <v>46</v>
      </c>
      <c r="D33" s="33">
        <v>10116</v>
      </c>
      <c r="E33" s="93"/>
      <c r="F33" s="93"/>
      <c r="G33" s="99"/>
      <c r="H33" s="96">
        <f t="shared" si="1"/>
        <v>0</v>
      </c>
    </row>
    <row r="34" spans="2:8" ht="25.5" x14ac:dyDescent="0.25">
      <c r="B34" s="31">
        <v>31</v>
      </c>
      <c r="C34" s="32" t="s">
        <v>99</v>
      </c>
      <c r="D34" s="33">
        <v>4382</v>
      </c>
      <c r="E34" s="93"/>
      <c r="F34" s="93"/>
      <c r="G34" s="99"/>
      <c r="H34" s="96">
        <f t="shared" si="1"/>
        <v>0</v>
      </c>
    </row>
    <row r="35" spans="2:8" x14ac:dyDescent="0.25">
      <c r="B35" s="31">
        <v>32</v>
      </c>
      <c r="C35" s="40" t="s">
        <v>47</v>
      </c>
      <c r="D35" s="33">
        <v>2580</v>
      </c>
      <c r="E35" s="93"/>
      <c r="F35" s="93"/>
      <c r="G35" s="99"/>
      <c r="H35" s="96">
        <f t="shared" si="1"/>
        <v>0</v>
      </c>
    </row>
    <row r="36" spans="2:8" ht="25.5" x14ac:dyDescent="0.25">
      <c r="B36" s="31">
        <v>33</v>
      </c>
      <c r="C36" s="40" t="s">
        <v>48</v>
      </c>
      <c r="D36" s="33">
        <v>4095</v>
      </c>
      <c r="E36" s="93"/>
      <c r="F36" s="93"/>
      <c r="G36" s="99"/>
      <c r="H36" s="96">
        <f t="shared" si="1"/>
        <v>0</v>
      </c>
    </row>
    <row r="37" spans="2:8" x14ac:dyDescent="0.25">
      <c r="B37" s="31">
        <v>34</v>
      </c>
      <c r="C37" s="32" t="s">
        <v>100</v>
      </c>
      <c r="D37" s="33">
        <v>5369</v>
      </c>
      <c r="E37" s="93"/>
      <c r="F37" s="93"/>
      <c r="G37" s="99"/>
      <c r="H37" s="96">
        <f t="shared" si="1"/>
        <v>0</v>
      </c>
    </row>
    <row r="38" spans="2:8" x14ac:dyDescent="0.25">
      <c r="B38" s="31">
        <v>35</v>
      </c>
      <c r="C38" s="40" t="s">
        <v>49</v>
      </c>
      <c r="D38" s="33">
        <v>2905</v>
      </c>
      <c r="E38" s="93"/>
      <c r="F38" s="93"/>
      <c r="G38" s="99"/>
      <c r="H38" s="96">
        <f t="shared" si="1"/>
        <v>0</v>
      </c>
    </row>
    <row r="39" spans="2:8" ht="25.5" x14ac:dyDescent="0.25">
      <c r="B39" s="31">
        <v>36</v>
      </c>
      <c r="C39" s="40" t="s">
        <v>50</v>
      </c>
      <c r="D39" s="33">
        <v>3333</v>
      </c>
      <c r="E39" s="93"/>
      <c r="F39" s="93"/>
      <c r="G39" s="99"/>
      <c r="H39" s="96">
        <f t="shared" si="1"/>
        <v>0</v>
      </c>
    </row>
    <row r="40" spans="2:8" ht="25.5" x14ac:dyDescent="0.25">
      <c r="B40" s="31">
        <v>37</v>
      </c>
      <c r="C40" s="32" t="s">
        <v>101</v>
      </c>
      <c r="D40" s="33">
        <v>1406</v>
      </c>
      <c r="E40" s="93"/>
      <c r="F40" s="93"/>
      <c r="G40" s="99"/>
      <c r="H40" s="96">
        <f t="shared" si="1"/>
        <v>0</v>
      </c>
    </row>
    <row r="41" spans="2:8" ht="25.5" x14ac:dyDescent="0.25">
      <c r="B41" s="31">
        <v>38</v>
      </c>
      <c r="C41" s="32" t="s">
        <v>102</v>
      </c>
      <c r="D41" s="33">
        <v>35424</v>
      </c>
      <c r="E41" s="93">
        <v>15</v>
      </c>
      <c r="F41" s="93">
        <v>2</v>
      </c>
      <c r="G41" s="98">
        <v>42857.1</v>
      </c>
      <c r="H41" s="96">
        <f t="shared" si="1"/>
        <v>85714.2</v>
      </c>
    </row>
    <row r="42" spans="2:8" x14ac:dyDescent="0.25">
      <c r="B42" s="31">
        <v>39</v>
      </c>
      <c r="C42" s="32" t="s">
        <v>148</v>
      </c>
      <c r="D42" s="33">
        <v>8205</v>
      </c>
      <c r="E42" s="93">
        <v>10</v>
      </c>
      <c r="F42" s="93">
        <v>2</v>
      </c>
      <c r="G42" s="98">
        <v>42857.1</v>
      </c>
      <c r="H42" s="96">
        <f t="shared" si="1"/>
        <v>85714.2</v>
      </c>
    </row>
    <row r="43" spans="2:8" x14ac:dyDescent="0.25">
      <c r="B43" s="31">
        <v>40</v>
      </c>
      <c r="C43" s="32" t="s">
        <v>103</v>
      </c>
      <c r="D43" s="33">
        <v>4852</v>
      </c>
      <c r="E43" s="93"/>
      <c r="F43" s="93"/>
      <c r="G43" s="99"/>
      <c r="H43" s="96">
        <f t="shared" si="1"/>
        <v>0</v>
      </c>
    </row>
    <row r="44" spans="2:8" ht="25.5" x14ac:dyDescent="0.25">
      <c r="B44" s="31">
        <v>41</v>
      </c>
      <c r="C44" s="32" t="s">
        <v>104</v>
      </c>
      <c r="D44" s="33">
        <v>4105</v>
      </c>
      <c r="E44" s="93"/>
      <c r="F44" s="93"/>
      <c r="G44" s="99"/>
      <c r="H44" s="96">
        <f t="shared" si="1"/>
        <v>0</v>
      </c>
    </row>
    <row r="45" spans="2:8" ht="25.5" x14ac:dyDescent="0.25">
      <c r="B45" s="31">
        <v>42</v>
      </c>
      <c r="C45" s="32" t="s">
        <v>105</v>
      </c>
      <c r="D45" s="33">
        <v>5588</v>
      </c>
      <c r="E45" s="93"/>
      <c r="F45" s="93"/>
      <c r="G45" s="99"/>
      <c r="H45" s="96">
        <f t="shared" si="1"/>
        <v>0</v>
      </c>
    </row>
    <row r="46" spans="2:8" x14ac:dyDescent="0.25">
      <c r="B46" s="31">
        <v>43</v>
      </c>
      <c r="C46" s="32" t="s">
        <v>106</v>
      </c>
      <c r="D46" s="33">
        <v>7289</v>
      </c>
      <c r="E46" s="93">
        <v>1</v>
      </c>
      <c r="F46" s="93">
        <v>1</v>
      </c>
      <c r="G46" s="98">
        <v>42857.1</v>
      </c>
      <c r="H46" s="96">
        <f t="shared" si="1"/>
        <v>42857.1</v>
      </c>
    </row>
    <row r="47" spans="2:8" ht="25.5" x14ac:dyDescent="0.25">
      <c r="B47" s="31">
        <v>44</v>
      </c>
      <c r="C47" s="40" t="s">
        <v>51</v>
      </c>
      <c r="D47" s="33">
        <v>1722</v>
      </c>
      <c r="E47" s="93"/>
      <c r="F47" s="93"/>
      <c r="G47" s="99"/>
      <c r="H47" s="96">
        <f t="shared" si="1"/>
        <v>0</v>
      </c>
    </row>
    <row r="48" spans="2:8" x14ac:dyDescent="0.25">
      <c r="B48" s="31">
        <v>45</v>
      </c>
      <c r="C48" s="32" t="s">
        <v>107</v>
      </c>
      <c r="D48" s="33">
        <v>6097</v>
      </c>
      <c r="E48" s="93"/>
      <c r="F48" s="93"/>
      <c r="G48" s="99"/>
      <c r="H48" s="96">
        <f t="shared" si="1"/>
        <v>0</v>
      </c>
    </row>
    <row r="49" spans="2:8" x14ac:dyDescent="0.25">
      <c r="B49" s="31">
        <v>46</v>
      </c>
      <c r="C49" s="32" t="s">
        <v>108</v>
      </c>
      <c r="D49" s="33">
        <v>22139</v>
      </c>
      <c r="E49" s="93"/>
      <c r="F49" s="93"/>
      <c r="G49" s="99"/>
      <c r="H49" s="96">
        <f t="shared" si="1"/>
        <v>0</v>
      </c>
    </row>
    <row r="50" spans="2:8" ht="25.5" x14ac:dyDescent="0.25">
      <c r="B50" s="31">
        <v>47</v>
      </c>
      <c r="C50" s="32" t="s">
        <v>109</v>
      </c>
      <c r="D50" s="33">
        <v>6900</v>
      </c>
      <c r="E50" s="93">
        <v>11</v>
      </c>
      <c r="F50" s="93">
        <v>2</v>
      </c>
      <c r="G50" s="98">
        <v>42857.1</v>
      </c>
      <c r="H50" s="96">
        <f t="shared" si="1"/>
        <v>85714.2</v>
      </c>
    </row>
    <row r="51" spans="2:8" ht="25.5" x14ac:dyDescent="0.25">
      <c r="B51" s="31">
        <v>48</v>
      </c>
      <c r="C51" s="32" t="s">
        <v>110</v>
      </c>
      <c r="D51" s="33">
        <v>7198</v>
      </c>
      <c r="E51" s="93">
        <v>9</v>
      </c>
      <c r="F51" s="93">
        <v>2</v>
      </c>
      <c r="G51" s="98">
        <v>42857.1</v>
      </c>
      <c r="H51" s="96">
        <f t="shared" si="1"/>
        <v>85714.2</v>
      </c>
    </row>
    <row r="52" spans="2:8" x14ac:dyDescent="0.25">
      <c r="B52" s="31">
        <v>49</v>
      </c>
      <c r="C52" s="32" t="s">
        <v>111</v>
      </c>
      <c r="D52" s="33">
        <v>4686</v>
      </c>
      <c r="E52" s="93">
        <v>3</v>
      </c>
      <c r="F52" s="93">
        <v>1</v>
      </c>
      <c r="G52" s="98">
        <v>42857.1</v>
      </c>
      <c r="H52" s="96">
        <f t="shared" si="1"/>
        <v>42857.1</v>
      </c>
    </row>
    <row r="53" spans="2:8" x14ac:dyDescent="0.25">
      <c r="B53" s="31">
        <v>50</v>
      </c>
      <c r="C53" s="32" t="s">
        <v>112</v>
      </c>
      <c r="D53" s="33">
        <v>10996</v>
      </c>
      <c r="E53" s="93"/>
      <c r="F53" s="93"/>
      <c r="G53" s="99"/>
      <c r="H53" s="96">
        <f t="shared" si="1"/>
        <v>0</v>
      </c>
    </row>
    <row r="54" spans="2:8" x14ac:dyDescent="0.25">
      <c r="B54" s="31">
        <v>51</v>
      </c>
      <c r="C54" s="32" t="s">
        <v>113</v>
      </c>
      <c r="D54" s="33">
        <v>3835</v>
      </c>
      <c r="E54" s="93"/>
      <c r="F54" s="93"/>
      <c r="G54" s="99"/>
      <c r="H54" s="96">
        <f t="shared" si="1"/>
        <v>0</v>
      </c>
    </row>
    <row r="55" spans="2:8" x14ac:dyDescent="0.25">
      <c r="B55" s="31">
        <v>52</v>
      </c>
      <c r="C55" s="32" t="s">
        <v>114</v>
      </c>
      <c r="D55" s="33">
        <v>5263</v>
      </c>
      <c r="E55" s="93">
        <v>1</v>
      </c>
      <c r="F55" s="93">
        <v>1</v>
      </c>
      <c r="G55" s="98">
        <v>42857.1</v>
      </c>
      <c r="H55" s="96">
        <f t="shared" si="1"/>
        <v>42857.1</v>
      </c>
    </row>
    <row r="56" spans="2:8" x14ac:dyDescent="0.25">
      <c r="B56" s="31">
        <v>53</v>
      </c>
      <c r="C56" s="32" t="s">
        <v>115</v>
      </c>
      <c r="D56" s="33">
        <v>8856</v>
      </c>
      <c r="E56" s="93"/>
      <c r="F56" s="93"/>
      <c r="G56" s="99"/>
      <c r="H56" s="96">
        <f t="shared" si="1"/>
        <v>0</v>
      </c>
    </row>
    <row r="57" spans="2:8" ht="25.5" x14ac:dyDescent="0.25">
      <c r="B57" s="31">
        <v>54</v>
      </c>
      <c r="C57" s="32" t="s">
        <v>116</v>
      </c>
      <c r="D57" s="33">
        <v>18440</v>
      </c>
      <c r="E57" s="93">
        <v>15</v>
      </c>
      <c r="F57" s="93">
        <v>2</v>
      </c>
      <c r="G57" s="98">
        <v>42857.1</v>
      </c>
      <c r="H57" s="96">
        <f t="shared" si="1"/>
        <v>85714.2</v>
      </c>
    </row>
    <row r="58" spans="2:8" ht="25.5" x14ac:dyDescent="0.25">
      <c r="B58" s="31">
        <v>55</v>
      </c>
      <c r="C58" s="32" t="s">
        <v>117</v>
      </c>
      <c r="D58" s="33">
        <v>2589</v>
      </c>
      <c r="E58" s="93"/>
      <c r="F58" s="93"/>
      <c r="G58" s="99"/>
      <c r="H58" s="96">
        <f t="shared" si="1"/>
        <v>0</v>
      </c>
    </row>
    <row r="59" spans="2:8" x14ac:dyDescent="0.25">
      <c r="B59" s="31">
        <v>56</v>
      </c>
      <c r="C59" s="32" t="s">
        <v>118</v>
      </c>
      <c r="D59" s="33">
        <v>5123</v>
      </c>
      <c r="E59" s="93"/>
      <c r="F59" s="93"/>
      <c r="G59" s="99"/>
      <c r="H59" s="96">
        <f t="shared" si="1"/>
        <v>0</v>
      </c>
    </row>
    <row r="60" spans="2:8" x14ac:dyDescent="0.25">
      <c r="B60" s="31">
        <v>57</v>
      </c>
      <c r="C60" s="32" t="s">
        <v>119</v>
      </c>
      <c r="D60" s="33">
        <v>13019</v>
      </c>
      <c r="E60" s="93">
        <v>10</v>
      </c>
      <c r="F60" s="93">
        <v>2</v>
      </c>
      <c r="G60" s="98">
        <v>42857.1</v>
      </c>
      <c r="H60" s="96">
        <f t="shared" si="1"/>
        <v>85714.2</v>
      </c>
    </row>
    <row r="61" spans="2:8" x14ac:dyDescent="0.25">
      <c r="B61" s="31">
        <v>58</v>
      </c>
      <c r="C61" s="32" t="s">
        <v>120</v>
      </c>
      <c r="D61" s="33">
        <v>25923</v>
      </c>
      <c r="E61" s="93"/>
      <c r="F61" s="93"/>
      <c r="G61" s="99"/>
      <c r="H61" s="96">
        <f t="shared" si="1"/>
        <v>0</v>
      </c>
    </row>
    <row r="62" spans="2:8" x14ac:dyDescent="0.25">
      <c r="B62" s="100">
        <v>59</v>
      </c>
      <c r="C62" s="101" t="s">
        <v>121</v>
      </c>
      <c r="D62" s="102">
        <v>86647</v>
      </c>
      <c r="E62" s="103">
        <v>40</v>
      </c>
      <c r="F62" s="103">
        <v>10</v>
      </c>
      <c r="G62" s="104">
        <v>42857.1</v>
      </c>
      <c r="H62" s="105">
        <f t="shared" si="1"/>
        <v>428571</v>
      </c>
    </row>
    <row r="63" spans="2:8" x14ac:dyDescent="0.25">
      <c r="B63" s="31">
        <v>60</v>
      </c>
      <c r="C63" s="40" t="s">
        <v>52</v>
      </c>
      <c r="D63" s="33">
        <v>2015</v>
      </c>
      <c r="E63" s="93"/>
      <c r="F63" s="93"/>
      <c r="G63" s="99"/>
      <c r="H63" s="96">
        <f t="shared" si="1"/>
        <v>0</v>
      </c>
    </row>
    <row r="64" spans="2:8" x14ac:dyDescent="0.25">
      <c r="B64" s="31">
        <v>61</v>
      </c>
      <c r="C64" s="32" t="s">
        <v>122</v>
      </c>
      <c r="D64" s="33">
        <v>7433</v>
      </c>
      <c r="E64" s="93">
        <v>5</v>
      </c>
      <c r="F64" s="93">
        <v>1</v>
      </c>
      <c r="G64" s="98">
        <v>42857.1</v>
      </c>
      <c r="H64" s="96">
        <f t="shared" si="1"/>
        <v>42857.1</v>
      </c>
    </row>
    <row r="65" spans="2:8" x14ac:dyDescent="0.25">
      <c r="B65" s="31">
        <v>62</v>
      </c>
      <c r="C65" s="40" t="s">
        <v>53</v>
      </c>
      <c r="D65" s="33">
        <v>5864</v>
      </c>
      <c r="E65" s="93"/>
      <c r="F65" s="93"/>
      <c r="G65" s="99"/>
      <c r="H65" s="96">
        <f t="shared" si="1"/>
        <v>0</v>
      </c>
    </row>
    <row r="66" spans="2:8" x14ac:dyDescent="0.25">
      <c r="B66" s="31">
        <v>63</v>
      </c>
      <c r="C66" s="32" t="s">
        <v>123</v>
      </c>
      <c r="D66" s="33">
        <v>3777</v>
      </c>
      <c r="E66" s="93"/>
      <c r="F66" s="93"/>
      <c r="G66" s="99"/>
      <c r="H66" s="96">
        <f t="shared" si="1"/>
        <v>0</v>
      </c>
    </row>
    <row r="67" spans="2:8" ht="25.5" x14ac:dyDescent="0.25">
      <c r="B67" s="31">
        <v>64</v>
      </c>
      <c r="C67" s="32" t="s">
        <v>124</v>
      </c>
      <c r="D67" s="33">
        <v>2427</v>
      </c>
      <c r="E67" s="93"/>
      <c r="F67" s="93"/>
      <c r="G67" s="99"/>
      <c r="H67" s="96">
        <f t="shared" si="1"/>
        <v>0</v>
      </c>
    </row>
    <row r="68" spans="2:8" ht="25.5" x14ac:dyDescent="0.25">
      <c r="B68" s="31">
        <v>65</v>
      </c>
      <c r="C68" s="32" t="s">
        <v>125</v>
      </c>
      <c r="D68" s="33">
        <v>3849</v>
      </c>
      <c r="E68" s="93"/>
      <c r="F68" s="93"/>
      <c r="G68" s="99"/>
      <c r="H68" s="96">
        <f t="shared" si="1"/>
        <v>0</v>
      </c>
    </row>
    <row r="69" spans="2:8" x14ac:dyDescent="0.25">
      <c r="B69" s="31">
        <v>66</v>
      </c>
      <c r="C69" s="40" t="s">
        <v>54</v>
      </c>
      <c r="D69" s="33">
        <v>2193</v>
      </c>
      <c r="E69" s="93"/>
      <c r="F69" s="93"/>
      <c r="G69" s="99"/>
      <c r="H69" s="96">
        <f t="shared" si="1"/>
        <v>0</v>
      </c>
    </row>
    <row r="70" spans="2:8" ht="25.5" x14ac:dyDescent="0.25">
      <c r="B70" s="31">
        <v>67</v>
      </c>
      <c r="C70" s="32" t="s">
        <v>126</v>
      </c>
      <c r="D70" s="33">
        <v>13357</v>
      </c>
      <c r="E70" s="93">
        <v>36</v>
      </c>
      <c r="F70" s="93">
        <v>5</v>
      </c>
      <c r="G70" s="98">
        <v>42857.1</v>
      </c>
      <c r="H70" s="96">
        <f t="shared" si="1"/>
        <v>214285.5</v>
      </c>
    </row>
    <row r="71" spans="2:8" ht="25.5" x14ac:dyDescent="0.25">
      <c r="B71" s="31">
        <v>68</v>
      </c>
      <c r="C71" s="32" t="s">
        <v>127</v>
      </c>
      <c r="D71" s="33">
        <v>4316</v>
      </c>
      <c r="E71" s="93"/>
      <c r="F71" s="93"/>
      <c r="G71" s="99"/>
      <c r="H71" s="96">
        <f t="shared" si="1"/>
        <v>0</v>
      </c>
    </row>
    <row r="72" spans="2:8" x14ac:dyDescent="0.25">
      <c r="B72" s="31">
        <v>69</v>
      </c>
      <c r="C72" s="32" t="s">
        <v>128</v>
      </c>
      <c r="D72" s="33">
        <v>3134</v>
      </c>
      <c r="E72" s="93"/>
      <c r="F72" s="93"/>
      <c r="G72" s="99"/>
      <c r="H72" s="96">
        <f t="shared" si="1"/>
        <v>0</v>
      </c>
    </row>
    <row r="73" spans="2:8" x14ac:dyDescent="0.25">
      <c r="B73" s="31">
        <v>70</v>
      </c>
      <c r="C73" s="32" t="s">
        <v>129</v>
      </c>
      <c r="D73" s="33">
        <v>1923</v>
      </c>
      <c r="E73" s="93"/>
      <c r="F73" s="93"/>
      <c r="G73" s="99"/>
      <c r="H73" s="96">
        <f t="shared" si="1"/>
        <v>0</v>
      </c>
    </row>
    <row r="74" spans="2:8" x14ac:dyDescent="0.25">
      <c r="B74" s="31">
        <v>71</v>
      </c>
      <c r="C74" s="40" t="s">
        <v>55</v>
      </c>
      <c r="D74" s="33">
        <v>3740</v>
      </c>
      <c r="E74" s="93"/>
      <c r="F74" s="93"/>
      <c r="G74" s="99"/>
      <c r="H74" s="96">
        <f t="shared" si="1"/>
        <v>0</v>
      </c>
    </row>
    <row r="75" spans="2:8" x14ac:dyDescent="0.25">
      <c r="B75" s="31">
        <v>72</v>
      </c>
      <c r="C75" s="40" t="s">
        <v>56</v>
      </c>
      <c r="D75" s="33">
        <v>3108</v>
      </c>
      <c r="E75" s="93"/>
      <c r="F75" s="93"/>
      <c r="G75" s="99"/>
      <c r="H75" s="96">
        <f t="shared" si="1"/>
        <v>0</v>
      </c>
    </row>
    <row r="76" spans="2:8" x14ac:dyDescent="0.25">
      <c r="B76" s="31">
        <v>73</v>
      </c>
      <c r="C76" s="32" t="s">
        <v>130</v>
      </c>
      <c r="D76" s="33">
        <v>5175</v>
      </c>
      <c r="E76" s="93"/>
      <c r="F76" s="93"/>
      <c r="G76" s="99"/>
      <c r="H76" s="96">
        <f t="shared" si="1"/>
        <v>0</v>
      </c>
    </row>
    <row r="77" spans="2:8" x14ac:dyDescent="0.25">
      <c r="B77" s="31">
        <v>74</v>
      </c>
      <c r="C77" s="40" t="s">
        <v>57</v>
      </c>
      <c r="D77" s="33">
        <v>2684</v>
      </c>
      <c r="E77" s="93"/>
      <c r="F77" s="93"/>
      <c r="G77" s="99"/>
      <c r="H77" s="96">
        <f t="shared" si="1"/>
        <v>0</v>
      </c>
    </row>
    <row r="78" spans="2:8" ht="25.5" x14ac:dyDescent="0.25">
      <c r="B78" s="31">
        <v>75</v>
      </c>
      <c r="C78" s="40" t="s">
        <v>58</v>
      </c>
      <c r="D78" s="33">
        <v>3426</v>
      </c>
      <c r="E78" s="93"/>
      <c r="F78" s="93"/>
      <c r="G78" s="99"/>
      <c r="H78" s="96">
        <f t="shared" si="1"/>
        <v>0</v>
      </c>
    </row>
    <row r="79" spans="2:8" ht="25.5" x14ac:dyDescent="0.25">
      <c r="B79" s="31">
        <v>76</v>
      </c>
      <c r="C79" s="32" t="s">
        <v>131</v>
      </c>
      <c r="D79" s="33">
        <v>18248</v>
      </c>
      <c r="E79" s="93"/>
      <c r="F79" s="93"/>
      <c r="G79" s="99"/>
      <c r="H79" s="96">
        <f t="shared" si="1"/>
        <v>0</v>
      </c>
    </row>
    <row r="80" spans="2:8" x14ac:dyDescent="0.25">
      <c r="B80" s="31">
        <v>77</v>
      </c>
      <c r="C80" s="32" t="s">
        <v>132</v>
      </c>
      <c r="D80" s="33">
        <v>13434</v>
      </c>
      <c r="E80" s="93">
        <v>11</v>
      </c>
      <c r="F80" s="93">
        <v>2</v>
      </c>
      <c r="G80" s="98">
        <v>42857.1</v>
      </c>
      <c r="H80" s="96">
        <f t="shared" si="1"/>
        <v>85714.2</v>
      </c>
    </row>
    <row r="81" spans="2:8" ht="25.5" x14ac:dyDescent="0.25">
      <c r="B81" s="31">
        <v>78</v>
      </c>
      <c r="C81" s="32" t="s">
        <v>133</v>
      </c>
      <c r="D81" s="33">
        <v>7947</v>
      </c>
      <c r="E81" s="93">
        <v>2</v>
      </c>
      <c r="F81" s="93">
        <v>1</v>
      </c>
      <c r="G81" s="98">
        <v>42857.1</v>
      </c>
      <c r="H81" s="96">
        <f t="shared" si="1"/>
        <v>42857.1</v>
      </c>
    </row>
    <row r="82" spans="2:8" x14ac:dyDescent="0.25">
      <c r="B82" s="31">
        <v>79</v>
      </c>
      <c r="C82" s="32" t="s">
        <v>134</v>
      </c>
      <c r="D82" s="33">
        <v>2279</v>
      </c>
      <c r="E82" s="93"/>
      <c r="F82" s="93"/>
      <c r="G82" s="99"/>
      <c r="H82" s="96">
        <f t="shared" ref="H82:H142" si="2">F82*G82</f>
        <v>0</v>
      </c>
    </row>
    <row r="83" spans="2:8" x14ac:dyDescent="0.25">
      <c r="B83" s="31">
        <v>80</v>
      </c>
      <c r="C83" s="40" t="s">
        <v>59</v>
      </c>
      <c r="D83" s="33">
        <v>3551</v>
      </c>
      <c r="E83" s="93"/>
      <c r="F83" s="93"/>
      <c r="G83" s="99"/>
      <c r="H83" s="96">
        <f t="shared" si="2"/>
        <v>0</v>
      </c>
    </row>
    <row r="84" spans="2:8" x14ac:dyDescent="0.25">
      <c r="B84" s="31">
        <v>81</v>
      </c>
      <c r="C84" s="32" t="s">
        <v>136</v>
      </c>
      <c r="D84" s="33">
        <v>9244</v>
      </c>
      <c r="E84" s="93">
        <v>2</v>
      </c>
      <c r="F84" s="93">
        <v>1</v>
      </c>
      <c r="G84" s="98">
        <v>42857.1</v>
      </c>
      <c r="H84" s="96">
        <f t="shared" si="2"/>
        <v>42857.1</v>
      </c>
    </row>
    <row r="85" spans="2:8" x14ac:dyDescent="0.25">
      <c r="B85" s="31">
        <v>82</v>
      </c>
      <c r="C85" s="32" t="s">
        <v>137</v>
      </c>
      <c r="D85" s="33">
        <v>3898</v>
      </c>
      <c r="E85" s="93"/>
      <c r="F85" s="93"/>
      <c r="G85" s="99"/>
      <c r="H85" s="96">
        <f t="shared" si="2"/>
        <v>0</v>
      </c>
    </row>
    <row r="86" spans="2:8" x14ac:dyDescent="0.25">
      <c r="B86" s="31">
        <v>83</v>
      </c>
      <c r="C86" s="32" t="s">
        <v>138</v>
      </c>
      <c r="D86" s="33">
        <v>11819</v>
      </c>
      <c r="E86" s="93"/>
      <c r="F86" s="93"/>
      <c r="G86" s="99"/>
      <c r="H86" s="96">
        <f t="shared" si="2"/>
        <v>0</v>
      </c>
    </row>
    <row r="87" spans="2:8" ht="25.5" x14ac:dyDescent="0.25">
      <c r="B87" s="31">
        <v>84</v>
      </c>
      <c r="C87" s="32" t="s">
        <v>139</v>
      </c>
      <c r="D87" s="33">
        <v>4260</v>
      </c>
      <c r="E87" s="93"/>
      <c r="F87" s="93"/>
      <c r="G87" s="99"/>
      <c r="H87" s="96">
        <f t="shared" si="2"/>
        <v>0</v>
      </c>
    </row>
    <row r="88" spans="2:8" x14ac:dyDescent="0.25">
      <c r="B88" s="31">
        <v>85</v>
      </c>
      <c r="C88" s="32" t="s">
        <v>140</v>
      </c>
      <c r="D88" s="33">
        <v>4342</v>
      </c>
      <c r="E88" s="93"/>
      <c r="F88" s="93"/>
      <c r="G88" s="99"/>
      <c r="H88" s="96">
        <f t="shared" si="2"/>
        <v>0</v>
      </c>
    </row>
    <row r="89" spans="2:8" x14ac:dyDescent="0.25">
      <c r="B89" s="31">
        <v>86</v>
      </c>
      <c r="C89" s="32" t="s">
        <v>141</v>
      </c>
      <c r="D89" s="33">
        <v>2332</v>
      </c>
      <c r="E89" s="93"/>
      <c r="F89" s="93"/>
      <c r="G89" s="99"/>
      <c r="H89" s="96">
        <f t="shared" si="2"/>
        <v>0</v>
      </c>
    </row>
    <row r="90" spans="2:8" x14ac:dyDescent="0.25">
      <c r="B90" s="31">
        <v>87</v>
      </c>
      <c r="C90" s="40" t="s">
        <v>60</v>
      </c>
      <c r="D90" s="33">
        <v>2722</v>
      </c>
      <c r="E90" s="93"/>
      <c r="F90" s="93"/>
      <c r="G90" s="99"/>
      <c r="H90" s="96">
        <f t="shared" si="2"/>
        <v>0</v>
      </c>
    </row>
    <row r="91" spans="2:8" ht="25.5" x14ac:dyDescent="0.25">
      <c r="B91" s="31">
        <v>88</v>
      </c>
      <c r="C91" s="40" t="s">
        <v>61</v>
      </c>
      <c r="D91" s="33">
        <v>1112</v>
      </c>
      <c r="E91" s="93"/>
      <c r="F91" s="93"/>
      <c r="G91" s="99"/>
      <c r="H91" s="96">
        <f t="shared" si="2"/>
        <v>0</v>
      </c>
    </row>
    <row r="92" spans="2:8" x14ac:dyDescent="0.25">
      <c r="B92" s="100">
        <v>89</v>
      </c>
      <c r="C92" s="101" t="s">
        <v>172</v>
      </c>
      <c r="D92" s="102">
        <v>299127</v>
      </c>
      <c r="E92" s="103">
        <v>36</v>
      </c>
      <c r="F92" s="103">
        <v>5</v>
      </c>
      <c r="G92" s="104">
        <v>42857.1</v>
      </c>
      <c r="H92" s="105">
        <f t="shared" si="2"/>
        <v>214285.5</v>
      </c>
    </row>
    <row r="93" spans="2:8" x14ac:dyDescent="0.25">
      <c r="B93" s="31">
        <v>90</v>
      </c>
      <c r="C93" s="40" t="s">
        <v>62</v>
      </c>
      <c r="D93" s="33">
        <v>6026</v>
      </c>
      <c r="E93" s="93"/>
      <c r="F93" s="93"/>
      <c r="G93" s="93"/>
      <c r="H93" s="96">
        <f t="shared" si="2"/>
        <v>0</v>
      </c>
    </row>
    <row r="94" spans="2:8" ht="25.5" x14ac:dyDescent="0.25">
      <c r="B94" s="31">
        <v>91</v>
      </c>
      <c r="C94" s="32" t="s">
        <v>135</v>
      </c>
      <c r="D94" s="33">
        <v>6658</v>
      </c>
      <c r="E94" s="93"/>
      <c r="F94" s="93"/>
      <c r="G94" s="93"/>
      <c r="H94" s="96">
        <f t="shared" si="2"/>
        <v>0</v>
      </c>
    </row>
    <row r="95" spans="2:8" x14ac:dyDescent="0.25">
      <c r="B95" s="31">
        <v>92</v>
      </c>
      <c r="C95" s="32" t="s">
        <v>142</v>
      </c>
      <c r="D95" s="33">
        <v>7659</v>
      </c>
      <c r="E95" s="93">
        <v>14</v>
      </c>
      <c r="F95" s="93">
        <v>2</v>
      </c>
      <c r="G95" s="98">
        <v>42857.1</v>
      </c>
      <c r="H95" s="96">
        <f t="shared" si="2"/>
        <v>85714.2</v>
      </c>
    </row>
    <row r="96" spans="2:8" ht="25.5" x14ac:dyDescent="0.25">
      <c r="B96" s="31">
        <v>93</v>
      </c>
      <c r="C96" s="32" t="s">
        <v>143</v>
      </c>
      <c r="D96" s="33">
        <v>51252</v>
      </c>
      <c r="E96" s="93">
        <v>12</v>
      </c>
      <c r="F96" s="93">
        <v>2</v>
      </c>
      <c r="G96" s="98">
        <v>42857.1</v>
      </c>
      <c r="H96" s="96">
        <f t="shared" si="2"/>
        <v>85714.2</v>
      </c>
    </row>
    <row r="97" spans="2:8" x14ac:dyDescent="0.25">
      <c r="B97" s="31">
        <v>94</v>
      </c>
      <c r="C97" s="32" t="s">
        <v>144</v>
      </c>
      <c r="D97" s="33">
        <v>10449</v>
      </c>
      <c r="E97" s="93">
        <v>13</v>
      </c>
      <c r="F97" s="93">
        <v>2</v>
      </c>
      <c r="G97" s="98">
        <v>42857.1</v>
      </c>
      <c r="H97" s="96">
        <f t="shared" si="2"/>
        <v>85714.2</v>
      </c>
    </row>
    <row r="98" spans="2:8" x14ac:dyDescent="0.25">
      <c r="B98" s="31">
        <v>95</v>
      </c>
      <c r="C98" s="32" t="s">
        <v>145</v>
      </c>
      <c r="D98" s="33">
        <v>4849</v>
      </c>
      <c r="E98" s="93"/>
      <c r="F98" s="93"/>
      <c r="G98" s="99"/>
      <c r="H98" s="96">
        <f t="shared" si="2"/>
        <v>0</v>
      </c>
    </row>
    <row r="99" spans="2:8" x14ac:dyDescent="0.25">
      <c r="B99" s="31">
        <v>96</v>
      </c>
      <c r="C99" s="40" t="s">
        <v>63</v>
      </c>
      <c r="D99" s="33">
        <v>13578</v>
      </c>
      <c r="E99" s="93"/>
      <c r="F99" s="93"/>
      <c r="G99" s="99"/>
      <c r="H99" s="96">
        <f t="shared" si="2"/>
        <v>0</v>
      </c>
    </row>
    <row r="100" spans="2:8" x14ac:dyDescent="0.25">
      <c r="B100" s="31">
        <v>97</v>
      </c>
      <c r="C100" s="32" t="s">
        <v>146</v>
      </c>
      <c r="D100" s="33">
        <v>11749</v>
      </c>
      <c r="E100" s="93">
        <v>9</v>
      </c>
      <c r="F100" s="93">
        <v>2</v>
      </c>
      <c r="G100" s="98">
        <v>42857.1</v>
      </c>
      <c r="H100" s="96">
        <f t="shared" si="2"/>
        <v>85714.2</v>
      </c>
    </row>
    <row r="101" spans="2:8" x14ac:dyDescent="0.25">
      <c r="B101" s="31">
        <v>98</v>
      </c>
      <c r="C101" s="32" t="s">
        <v>147</v>
      </c>
      <c r="D101" s="33">
        <v>5477</v>
      </c>
      <c r="E101" s="93"/>
      <c r="F101" s="93"/>
      <c r="G101" s="99"/>
      <c r="H101" s="96">
        <f t="shared" si="2"/>
        <v>0</v>
      </c>
    </row>
    <row r="102" spans="2:8" ht="25.5" x14ac:dyDescent="0.25">
      <c r="B102" s="31">
        <v>99</v>
      </c>
      <c r="C102" s="32" t="s">
        <v>149</v>
      </c>
      <c r="D102" s="33">
        <v>4447</v>
      </c>
      <c r="E102" s="93">
        <v>2</v>
      </c>
      <c r="F102" s="93">
        <v>1</v>
      </c>
      <c r="G102" s="98">
        <v>42857.1</v>
      </c>
      <c r="H102" s="96">
        <f t="shared" si="2"/>
        <v>42857.1</v>
      </c>
    </row>
    <row r="103" spans="2:8" x14ac:dyDescent="0.25">
      <c r="B103" s="31">
        <v>100</v>
      </c>
      <c r="C103" s="32" t="s">
        <v>150</v>
      </c>
      <c r="D103" s="33">
        <v>3028</v>
      </c>
      <c r="E103" s="93"/>
      <c r="F103" s="93"/>
      <c r="G103" s="99"/>
      <c r="H103" s="96">
        <f t="shared" si="2"/>
        <v>0</v>
      </c>
    </row>
    <row r="104" spans="2:8" x14ac:dyDescent="0.25">
      <c r="B104" s="31">
        <v>101</v>
      </c>
      <c r="C104" s="32" t="s">
        <v>151</v>
      </c>
      <c r="D104" s="33">
        <v>7654</v>
      </c>
      <c r="E104" s="93">
        <v>1</v>
      </c>
      <c r="F104" s="93">
        <v>1</v>
      </c>
      <c r="G104" s="98">
        <v>42857.1</v>
      </c>
      <c r="H104" s="96">
        <f t="shared" si="2"/>
        <v>42857.1</v>
      </c>
    </row>
    <row r="105" spans="2:8" ht="25.5" x14ac:dyDescent="0.25">
      <c r="B105" s="31">
        <v>102</v>
      </c>
      <c r="C105" s="32" t="s">
        <v>152</v>
      </c>
      <c r="D105" s="33">
        <v>4596</v>
      </c>
      <c r="E105" s="93"/>
      <c r="F105" s="93"/>
      <c r="G105" s="99"/>
      <c r="H105" s="96">
        <f t="shared" si="2"/>
        <v>0</v>
      </c>
    </row>
    <row r="106" spans="2:8" ht="25.5" x14ac:dyDescent="0.25">
      <c r="B106" s="31">
        <v>103</v>
      </c>
      <c r="C106" s="32" t="s">
        <v>153</v>
      </c>
      <c r="D106" s="33">
        <v>8039</v>
      </c>
      <c r="E106" s="93">
        <v>3</v>
      </c>
      <c r="F106" s="93">
        <v>1</v>
      </c>
      <c r="G106" s="98">
        <v>42857.1</v>
      </c>
      <c r="H106" s="96">
        <f t="shared" si="2"/>
        <v>42857.1</v>
      </c>
    </row>
    <row r="107" spans="2:8" ht="25.5" x14ac:dyDescent="0.25">
      <c r="B107" s="31">
        <v>104</v>
      </c>
      <c r="C107" s="32" t="s">
        <v>154</v>
      </c>
      <c r="D107" s="33">
        <v>3139</v>
      </c>
      <c r="E107" s="93"/>
      <c r="F107" s="93"/>
      <c r="G107" s="93"/>
      <c r="H107" s="96">
        <f t="shared" si="2"/>
        <v>0</v>
      </c>
    </row>
    <row r="108" spans="2:8" x14ac:dyDescent="0.25">
      <c r="B108" s="31">
        <v>105</v>
      </c>
      <c r="C108" s="32" t="s">
        <v>155</v>
      </c>
      <c r="D108" s="33">
        <v>53010</v>
      </c>
      <c r="E108" s="93"/>
      <c r="F108" s="93"/>
      <c r="G108" s="93"/>
      <c r="H108" s="96">
        <f t="shared" si="2"/>
        <v>0</v>
      </c>
    </row>
    <row r="109" spans="2:8" x14ac:dyDescent="0.25">
      <c r="B109" s="31">
        <v>106</v>
      </c>
      <c r="C109" s="32" t="s">
        <v>156</v>
      </c>
      <c r="D109" s="33">
        <v>8432</v>
      </c>
      <c r="E109" s="93"/>
      <c r="F109" s="93"/>
      <c r="G109" s="93"/>
      <c r="H109" s="96">
        <f t="shared" si="2"/>
        <v>0</v>
      </c>
    </row>
    <row r="110" spans="2:8" ht="25.5" x14ac:dyDescent="0.25">
      <c r="B110" s="31">
        <v>107</v>
      </c>
      <c r="C110" s="32" t="s">
        <v>157</v>
      </c>
      <c r="D110" s="33">
        <v>3684</v>
      </c>
      <c r="E110" s="93"/>
      <c r="F110" s="93"/>
      <c r="G110" s="93"/>
      <c r="H110" s="96">
        <f t="shared" si="2"/>
        <v>0</v>
      </c>
    </row>
    <row r="111" spans="2:8" x14ac:dyDescent="0.25">
      <c r="B111" s="31">
        <v>108</v>
      </c>
      <c r="C111" s="32" t="s">
        <v>158</v>
      </c>
      <c r="D111" s="33">
        <v>2688</v>
      </c>
      <c r="E111" s="93"/>
      <c r="F111" s="93"/>
      <c r="G111" s="93"/>
      <c r="H111" s="96">
        <f t="shared" si="2"/>
        <v>0</v>
      </c>
    </row>
    <row r="112" spans="2:8" x14ac:dyDescent="0.25">
      <c r="B112" s="31">
        <v>109</v>
      </c>
      <c r="C112" s="40" t="s">
        <v>64</v>
      </c>
      <c r="D112" s="33">
        <v>4293</v>
      </c>
      <c r="E112" s="93"/>
      <c r="F112" s="93"/>
      <c r="G112" s="93"/>
      <c r="H112" s="96">
        <f t="shared" si="2"/>
        <v>0</v>
      </c>
    </row>
    <row r="113" spans="2:8" x14ac:dyDescent="0.25">
      <c r="B113" s="31">
        <v>110</v>
      </c>
      <c r="C113" s="32" t="s">
        <v>159</v>
      </c>
      <c r="D113" s="33">
        <v>4645</v>
      </c>
      <c r="E113" s="93"/>
      <c r="F113" s="93"/>
      <c r="G113" s="93"/>
      <c r="H113" s="96">
        <f t="shared" si="2"/>
        <v>0</v>
      </c>
    </row>
    <row r="114" spans="2:8" ht="25.5" x14ac:dyDescent="0.25">
      <c r="B114" s="31">
        <v>111</v>
      </c>
      <c r="C114" s="32" t="s">
        <v>160</v>
      </c>
      <c r="D114" s="33">
        <v>2130</v>
      </c>
      <c r="E114" s="93"/>
      <c r="F114" s="93"/>
      <c r="G114" s="93"/>
      <c r="H114" s="96">
        <f t="shared" si="2"/>
        <v>0</v>
      </c>
    </row>
    <row r="115" spans="2:8" x14ac:dyDescent="0.25">
      <c r="B115" s="31">
        <v>112</v>
      </c>
      <c r="C115" s="40" t="s">
        <v>65</v>
      </c>
      <c r="D115" s="33">
        <v>2834</v>
      </c>
      <c r="E115" s="93"/>
      <c r="F115" s="93"/>
      <c r="G115" s="93"/>
      <c r="H115" s="96">
        <f t="shared" si="2"/>
        <v>0</v>
      </c>
    </row>
    <row r="116" spans="2:8" x14ac:dyDescent="0.25">
      <c r="B116" s="31">
        <v>113</v>
      </c>
      <c r="C116" s="40" t="s">
        <v>66</v>
      </c>
      <c r="D116" s="33">
        <v>6478</v>
      </c>
      <c r="E116" s="93"/>
      <c r="F116" s="93"/>
      <c r="G116" s="93"/>
      <c r="H116" s="96">
        <f t="shared" si="2"/>
        <v>0</v>
      </c>
    </row>
    <row r="117" spans="2:8" x14ac:dyDescent="0.25">
      <c r="B117" s="31">
        <v>114</v>
      </c>
      <c r="C117" s="40" t="s">
        <v>67</v>
      </c>
      <c r="D117" s="33">
        <v>4711</v>
      </c>
      <c r="E117" s="93"/>
      <c r="F117" s="93"/>
      <c r="G117" s="93"/>
      <c r="H117" s="96">
        <f t="shared" si="2"/>
        <v>0</v>
      </c>
    </row>
    <row r="118" spans="2:8" x14ac:dyDescent="0.25">
      <c r="B118" s="31">
        <v>115</v>
      </c>
      <c r="C118" s="32" t="s">
        <v>161</v>
      </c>
      <c r="D118" s="33">
        <v>3375</v>
      </c>
      <c r="E118" s="93"/>
      <c r="F118" s="93"/>
      <c r="G118" s="93"/>
      <c r="H118" s="96">
        <f t="shared" si="2"/>
        <v>0</v>
      </c>
    </row>
    <row r="119" spans="2:8" ht="25.5" x14ac:dyDescent="0.25">
      <c r="B119" s="31">
        <v>116</v>
      </c>
      <c r="C119" s="32" t="s">
        <v>162</v>
      </c>
      <c r="D119" s="33">
        <v>7512</v>
      </c>
      <c r="E119" s="93"/>
      <c r="F119" s="93"/>
      <c r="G119" s="93"/>
      <c r="H119" s="96">
        <f t="shared" si="2"/>
        <v>0</v>
      </c>
    </row>
    <row r="120" spans="2:8" ht="25.5" x14ac:dyDescent="0.25">
      <c r="B120" s="31">
        <v>117</v>
      </c>
      <c r="C120" s="40" t="s">
        <v>68</v>
      </c>
      <c r="D120" s="33">
        <v>3434</v>
      </c>
      <c r="E120" s="93"/>
      <c r="F120" s="93"/>
      <c r="G120" s="93"/>
      <c r="H120" s="96">
        <f t="shared" si="2"/>
        <v>0</v>
      </c>
    </row>
    <row r="121" spans="2:8" ht="25.5" x14ac:dyDescent="0.25">
      <c r="B121" s="31">
        <v>118</v>
      </c>
      <c r="C121" s="40" t="s">
        <v>69</v>
      </c>
      <c r="D121" s="33">
        <v>2365</v>
      </c>
      <c r="E121" s="93"/>
      <c r="F121" s="93"/>
      <c r="G121" s="93"/>
      <c r="H121" s="96">
        <f t="shared" si="2"/>
        <v>0</v>
      </c>
    </row>
    <row r="122" spans="2:8" ht="25.5" x14ac:dyDescent="0.25">
      <c r="B122" s="31">
        <v>119</v>
      </c>
      <c r="C122" s="32" t="s">
        <v>163</v>
      </c>
      <c r="D122" s="33">
        <v>4829</v>
      </c>
      <c r="E122" s="93"/>
      <c r="F122" s="93"/>
      <c r="G122" s="93"/>
      <c r="H122" s="96">
        <f t="shared" si="2"/>
        <v>0</v>
      </c>
    </row>
    <row r="123" spans="2:8" ht="25.5" x14ac:dyDescent="0.25">
      <c r="B123" s="31">
        <v>120</v>
      </c>
      <c r="C123" s="40" t="s">
        <v>70</v>
      </c>
      <c r="D123" s="33">
        <v>2866</v>
      </c>
      <c r="E123" s="93"/>
      <c r="F123" s="93"/>
      <c r="G123" s="93"/>
      <c r="H123" s="96">
        <f t="shared" si="2"/>
        <v>0</v>
      </c>
    </row>
    <row r="124" spans="2:8" ht="25.5" x14ac:dyDescent="0.25">
      <c r="B124" s="31">
        <v>121</v>
      </c>
      <c r="C124" s="32" t="s">
        <v>164</v>
      </c>
      <c r="D124" s="33">
        <v>2529</v>
      </c>
      <c r="E124" s="93"/>
      <c r="F124" s="93"/>
      <c r="G124" s="93"/>
      <c r="H124" s="96">
        <f t="shared" si="2"/>
        <v>0</v>
      </c>
    </row>
    <row r="125" spans="2:8" ht="25.5" x14ac:dyDescent="0.25">
      <c r="B125" s="31">
        <v>122</v>
      </c>
      <c r="C125" s="40" t="s">
        <v>71</v>
      </c>
      <c r="D125" s="33">
        <v>5324</v>
      </c>
      <c r="E125" s="93"/>
      <c r="F125" s="93"/>
      <c r="G125" s="93"/>
      <c r="H125" s="96">
        <f t="shared" si="2"/>
        <v>0</v>
      </c>
    </row>
    <row r="126" spans="2:8" ht="25.5" x14ac:dyDescent="0.25">
      <c r="B126" s="31">
        <v>123</v>
      </c>
      <c r="C126" s="40" t="s">
        <v>72</v>
      </c>
      <c r="D126" s="33">
        <v>1585</v>
      </c>
      <c r="E126" s="93"/>
      <c r="F126" s="93"/>
      <c r="G126" s="93"/>
      <c r="H126" s="96">
        <f t="shared" si="2"/>
        <v>0</v>
      </c>
    </row>
    <row r="127" spans="2:8" ht="25.5" x14ac:dyDescent="0.25">
      <c r="B127" s="31">
        <v>124</v>
      </c>
      <c r="C127" s="32" t="s">
        <v>165</v>
      </c>
      <c r="D127" s="33">
        <v>12139</v>
      </c>
      <c r="E127" s="93"/>
      <c r="F127" s="93"/>
      <c r="G127" s="93"/>
      <c r="H127" s="96">
        <f t="shared" si="2"/>
        <v>0</v>
      </c>
    </row>
    <row r="128" spans="2:8" x14ac:dyDescent="0.25">
      <c r="B128" s="31">
        <v>125</v>
      </c>
      <c r="C128" s="32" t="s">
        <v>166</v>
      </c>
      <c r="D128" s="33">
        <v>3082</v>
      </c>
      <c r="E128" s="93"/>
      <c r="F128" s="93"/>
      <c r="G128" s="93"/>
      <c r="H128" s="96">
        <f t="shared" si="2"/>
        <v>0</v>
      </c>
    </row>
    <row r="129" spans="2:8" ht="25.5" x14ac:dyDescent="0.25">
      <c r="B129" s="31">
        <v>126</v>
      </c>
      <c r="C129" s="40" t="s">
        <v>73</v>
      </c>
      <c r="D129" s="33">
        <v>4805</v>
      </c>
      <c r="E129" s="93"/>
      <c r="F129" s="93"/>
      <c r="G129" s="93"/>
      <c r="H129" s="96">
        <f t="shared" si="2"/>
        <v>0</v>
      </c>
    </row>
    <row r="130" spans="2:8" x14ac:dyDescent="0.25">
      <c r="B130" s="31">
        <v>127</v>
      </c>
      <c r="C130" s="32" t="s">
        <v>167</v>
      </c>
      <c r="D130" s="33">
        <v>3960</v>
      </c>
      <c r="E130" s="93"/>
      <c r="F130" s="93"/>
      <c r="G130" s="93"/>
      <c r="H130" s="96">
        <f t="shared" si="2"/>
        <v>0</v>
      </c>
    </row>
    <row r="131" spans="2:8" x14ac:dyDescent="0.25">
      <c r="B131" s="31">
        <v>128</v>
      </c>
      <c r="C131" s="32" t="s">
        <v>168</v>
      </c>
      <c r="D131" s="33">
        <v>5403</v>
      </c>
      <c r="E131" s="93">
        <v>14</v>
      </c>
      <c r="F131" s="93">
        <v>2</v>
      </c>
      <c r="G131" s="98">
        <v>42857.1</v>
      </c>
      <c r="H131" s="96">
        <f t="shared" si="2"/>
        <v>85714.2</v>
      </c>
    </row>
    <row r="132" spans="2:8" ht="25.5" x14ac:dyDescent="0.25">
      <c r="B132" s="31">
        <v>129</v>
      </c>
      <c r="C132" s="32" t="s">
        <v>169</v>
      </c>
      <c r="D132" s="33">
        <v>9029</v>
      </c>
      <c r="E132" s="93"/>
      <c r="F132" s="93"/>
      <c r="G132" s="93"/>
      <c r="H132" s="96">
        <f t="shared" si="2"/>
        <v>0</v>
      </c>
    </row>
    <row r="133" spans="2:8" x14ac:dyDescent="0.25">
      <c r="B133" s="31">
        <v>130</v>
      </c>
      <c r="C133" s="40" t="s">
        <v>74</v>
      </c>
      <c r="D133" s="33">
        <v>1966</v>
      </c>
      <c r="E133" s="93"/>
      <c r="F133" s="93"/>
      <c r="G133" s="93"/>
      <c r="H133" s="96">
        <f t="shared" si="2"/>
        <v>0</v>
      </c>
    </row>
    <row r="134" spans="2:8" x14ac:dyDescent="0.25">
      <c r="B134" s="31">
        <v>131</v>
      </c>
      <c r="C134" s="32" t="s">
        <v>170</v>
      </c>
      <c r="D134" s="33">
        <v>16683</v>
      </c>
      <c r="E134" s="93">
        <v>19</v>
      </c>
      <c r="F134" s="93">
        <v>3</v>
      </c>
      <c r="G134" s="98">
        <v>42857.1</v>
      </c>
      <c r="H134" s="96">
        <f>F134*G134</f>
        <v>128571.29999999999</v>
      </c>
    </row>
    <row r="135" spans="2:8" ht="25.5" x14ac:dyDescent="0.25">
      <c r="B135" s="31">
        <v>132</v>
      </c>
      <c r="C135" s="40" t="s">
        <v>75</v>
      </c>
      <c r="D135" s="33">
        <v>2148</v>
      </c>
      <c r="E135" s="93"/>
      <c r="F135" s="93"/>
      <c r="G135" s="98">
        <v>42857.1</v>
      </c>
      <c r="H135" s="96">
        <f t="shared" si="2"/>
        <v>0</v>
      </c>
    </row>
    <row r="136" spans="2:8" x14ac:dyDescent="0.25">
      <c r="B136" s="31">
        <v>133</v>
      </c>
      <c r="C136" s="32" t="s">
        <v>171</v>
      </c>
      <c r="D136" s="33">
        <v>2793</v>
      </c>
      <c r="E136" s="93"/>
      <c r="F136" s="93"/>
      <c r="G136" s="93"/>
      <c r="H136" s="96">
        <f t="shared" si="2"/>
        <v>0</v>
      </c>
    </row>
    <row r="137" spans="2:8" x14ac:dyDescent="0.25">
      <c r="B137" s="31">
        <v>134</v>
      </c>
      <c r="C137" s="32" t="s">
        <v>173</v>
      </c>
      <c r="D137" s="33">
        <v>7545</v>
      </c>
      <c r="E137" s="93"/>
      <c r="F137" s="93"/>
      <c r="G137" s="93"/>
      <c r="H137" s="96">
        <f t="shared" si="2"/>
        <v>0</v>
      </c>
    </row>
    <row r="138" spans="2:8" x14ac:dyDescent="0.25">
      <c r="B138" s="31">
        <v>135</v>
      </c>
      <c r="C138" s="32" t="s">
        <v>174</v>
      </c>
      <c r="D138" s="33">
        <v>22870</v>
      </c>
      <c r="E138" s="93">
        <v>12</v>
      </c>
      <c r="F138" s="93">
        <v>2</v>
      </c>
      <c r="G138" s="98">
        <v>42857.1</v>
      </c>
      <c r="H138" s="96">
        <f t="shared" si="2"/>
        <v>85714.2</v>
      </c>
    </row>
    <row r="139" spans="2:8" x14ac:dyDescent="0.25">
      <c r="B139" s="31">
        <v>136</v>
      </c>
      <c r="C139" s="40" t="s">
        <v>76</v>
      </c>
      <c r="D139" s="33">
        <v>1891</v>
      </c>
      <c r="E139" s="93"/>
      <c r="F139" s="93"/>
      <c r="G139" s="93"/>
      <c r="H139" s="96">
        <f t="shared" si="2"/>
        <v>0</v>
      </c>
    </row>
    <row r="140" spans="2:8" x14ac:dyDescent="0.25">
      <c r="B140" s="31">
        <v>137</v>
      </c>
      <c r="C140" s="40" t="s">
        <v>77</v>
      </c>
      <c r="D140" s="33">
        <v>2671</v>
      </c>
      <c r="E140" s="93"/>
      <c r="F140" s="93"/>
      <c r="G140" s="93"/>
      <c r="H140" s="96">
        <f t="shared" si="2"/>
        <v>0</v>
      </c>
    </row>
    <row r="141" spans="2:8" x14ac:dyDescent="0.25">
      <c r="B141" s="31">
        <v>138</v>
      </c>
      <c r="C141" s="32" t="s">
        <v>175</v>
      </c>
      <c r="D141" s="33">
        <v>11683</v>
      </c>
      <c r="E141" s="93"/>
      <c r="F141" s="93"/>
      <c r="G141" s="93"/>
      <c r="H141" s="96">
        <f t="shared" si="2"/>
        <v>0</v>
      </c>
    </row>
    <row r="142" spans="2:8" x14ac:dyDescent="0.25">
      <c r="B142" s="31">
        <v>139</v>
      </c>
      <c r="C142" s="40" t="s">
        <v>78</v>
      </c>
      <c r="D142" s="33">
        <v>11540</v>
      </c>
      <c r="E142" s="93"/>
      <c r="F142" s="93"/>
      <c r="G142" s="93"/>
      <c r="H142" s="96">
        <f t="shared" si="2"/>
        <v>0</v>
      </c>
    </row>
    <row r="143" spans="2:8" x14ac:dyDescent="0.25">
      <c r="E143" s="94">
        <f>SUM(E4:E142)</f>
        <v>375</v>
      </c>
      <c r="F143" s="94">
        <f>SUM(F4:F142)</f>
        <v>74</v>
      </c>
      <c r="G143" s="94"/>
      <c r="H143" s="97">
        <f>SUM(H4:H142)</f>
        <v>3171425.4000000013</v>
      </c>
    </row>
  </sheetData>
  <mergeCells count="6">
    <mergeCell ref="E2:E3"/>
    <mergeCell ref="H2:H3"/>
    <mergeCell ref="B2:B3"/>
    <mergeCell ref="C2:C3"/>
    <mergeCell ref="D2:D3"/>
    <mergeCell ref="G2:G3"/>
  </mergeCells>
  <pageMargins left="0.24" right="0.24" top="0.78740157499999996" bottom="0.4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2"/>
  <sheetViews>
    <sheetView view="pageBreakPreview" zoomScaleNormal="100" zoomScaleSheetLayoutView="100" workbookViewId="0">
      <selection activeCell="F27" sqref="F27"/>
    </sheetView>
  </sheetViews>
  <sheetFormatPr defaultColWidth="9.140625" defaultRowHeight="26.25" customHeight="1" x14ac:dyDescent="0.25"/>
  <cols>
    <col min="1" max="1" width="5" style="1" customWidth="1"/>
    <col min="2" max="2" width="14.42578125" style="5" bestFit="1" customWidth="1"/>
    <col min="3" max="3" width="16.42578125" style="7" customWidth="1"/>
    <col min="4" max="4" width="22" style="2" customWidth="1"/>
    <col min="5" max="5" width="7" style="2" customWidth="1"/>
    <col min="6" max="16384" width="9.140625" style="1"/>
  </cols>
  <sheetData>
    <row r="1" spans="2:5" ht="35.25" customHeight="1" thickBot="1" x14ac:dyDescent="0.3">
      <c r="B1" s="145" t="s">
        <v>182</v>
      </c>
      <c r="C1" s="146"/>
      <c r="D1" s="146"/>
    </row>
    <row r="2" spans="2:5" ht="26.25" customHeight="1" thickBot="1" x14ac:dyDescent="0.3">
      <c r="B2" s="13" t="s">
        <v>29</v>
      </c>
      <c r="C2" s="3" t="s">
        <v>0</v>
      </c>
      <c r="D2" s="4" t="s">
        <v>1</v>
      </c>
    </row>
    <row r="3" spans="2:5" ht="22.5" customHeight="1" thickBot="1" x14ac:dyDescent="0.3">
      <c r="B3" s="149" t="s">
        <v>30</v>
      </c>
      <c r="C3" s="8" t="s">
        <v>15</v>
      </c>
      <c r="D3" s="61">
        <v>43874385.130000003</v>
      </c>
      <c r="E3" s="66">
        <f>D3/$D$30</f>
        <v>5.078053834431967E-2</v>
      </c>
    </row>
    <row r="4" spans="2:5" ht="22.5" customHeight="1" thickBot="1" x14ac:dyDescent="0.3">
      <c r="B4" s="150"/>
      <c r="C4" s="9" t="s">
        <v>4</v>
      </c>
      <c r="D4" s="62">
        <v>25490722.370000001</v>
      </c>
      <c r="E4" s="67">
        <f t="shared" ref="E4:E30" si="0">D4/$D$30</f>
        <v>2.9503150890862233E-2</v>
      </c>
    </row>
    <row r="5" spans="2:5" ht="22.5" customHeight="1" thickBot="1" x14ac:dyDescent="0.3">
      <c r="B5" s="150"/>
      <c r="C5" s="12" t="s">
        <v>28</v>
      </c>
      <c r="D5" s="63">
        <v>15674224.560000001</v>
      </c>
      <c r="E5" s="67">
        <f t="shared" si="0"/>
        <v>1.8141463610901142E-2</v>
      </c>
    </row>
    <row r="6" spans="2:5" ht="22.5" customHeight="1" thickBot="1" x14ac:dyDescent="0.3">
      <c r="B6" s="150"/>
      <c r="C6" s="9" t="s">
        <v>22</v>
      </c>
      <c r="D6" s="62">
        <v>17744382.760000002</v>
      </c>
      <c r="E6" s="67">
        <f t="shared" si="0"/>
        <v>2.0537480046058595E-2</v>
      </c>
    </row>
    <row r="7" spans="2:5" ht="22.5" customHeight="1" thickBot="1" x14ac:dyDescent="0.3">
      <c r="B7" s="150"/>
      <c r="C7" s="9" t="s">
        <v>2</v>
      </c>
      <c r="D7" s="62">
        <v>13296294</v>
      </c>
      <c r="E7" s="67">
        <f t="shared" si="0"/>
        <v>1.5389229166488551E-2</v>
      </c>
    </row>
    <row r="8" spans="2:5" ht="22.5" customHeight="1" thickBot="1" x14ac:dyDescent="0.3">
      <c r="B8" s="150"/>
      <c r="C8" s="9" t="s">
        <v>23</v>
      </c>
      <c r="D8" s="62">
        <v>12730510.25</v>
      </c>
      <c r="E8" s="67">
        <f t="shared" si="0"/>
        <v>1.4734386863255389E-2</v>
      </c>
    </row>
    <row r="9" spans="2:5" ht="22.5" customHeight="1" thickBot="1" x14ac:dyDescent="0.3">
      <c r="B9" s="151"/>
      <c r="C9" s="10" t="s">
        <v>5</v>
      </c>
      <c r="D9" s="64">
        <v>13685332.23</v>
      </c>
      <c r="E9" s="68">
        <f t="shared" si="0"/>
        <v>1.5839504895650006E-2</v>
      </c>
    </row>
    <row r="10" spans="2:5" ht="22.5" customHeight="1" thickBot="1" x14ac:dyDescent="0.3">
      <c r="B10" s="152" t="s">
        <v>31</v>
      </c>
      <c r="C10" s="8" t="s">
        <v>6</v>
      </c>
      <c r="D10" s="61">
        <v>54434323.270000003</v>
      </c>
      <c r="E10" s="66">
        <f t="shared" si="0"/>
        <v>6.3002688969178211E-2</v>
      </c>
    </row>
    <row r="11" spans="2:5" ht="22.5" customHeight="1" thickBot="1" x14ac:dyDescent="0.3">
      <c r="B11" s="153"/>
      <c r="C11" s="9" t="s">
        <v>17</v>
      </c>
      <c r="D11" s="62">
        <v>32722607.52</v>
      </c>
      <c r="E11" s="67">
        <f t="shared" si="0"/>
        <v>3.7873388332894983E-2</v>
      </c>
    </row>
    <row r="12" spans="2:5" ht="22.5" customHeight="1" thickBot="1" x14ac:dyDescent="0.3">
      <c r="B12" s="153"/>
      <c r="C12" s="9" t="s">
        <v>7</v>
      </c>
      <c r="D12" s="62">
        <v>44131782.890000001</v>
      </c>
      <c r="E12" s="67">
        <f t="shared" si="0"/>
        <v>5.1078452418390298E-2</v>
      </c>
    </row>
    <row r="13" spans="2:5" ht="22.5" customHeight="1" thickBot="1" x14ac:dyDescent="0.3">
      <c r="B13" s="153"/>
      <c r="C13" s="9" t="s">
        <v>11</v>
      </c>
      <c r="D13" s="62">
        <v>37859022.090000004</v>
      </c>
      <c r="E13" s="67">
        <f t="shared" si="0"/>
        <v>4.3818312603659516E-2</v>
      </c>
    </row>
    <row r="14" spans="2:5" ht="22.5" customHeight="1" thickBot="1" x14ac:dyDescent="0.3">
      <c r="B14" s="153"/>
      <c r="C14" s="9" t="s">
        <v>18</v>
      </c>
      <c r="D14" s="62">
        <v>20433640.949999999</v>
      </c>
      <c r="E14" s="67">
        <f t="shared" si="0"/>
        <v>2.3650047395559606E-2</v>
      </c>
    </row>
    <row r="15" spans="2:5" ht="22.5" customHeight="1" thickBot="1" x14ac:dyDescent="0.3">
      <c r="B15" s="153"/>
      <c r="C15" s="9" t="s">
        <v>16</v>
      </c>
      <c r="D15" s="62">
        <v>25018031.859999999</v>
      </c>
      <c r="E15" s="67">
        <f t="shared" si="0"/>
        <v>2.895605539318338E-2</v>
      </c>
    </row>
    <row r="16" spans="2:5" ht="22.5" customHeight="1" thickBot="1" x14ac:dyDescent="0.3">
      <c r="B16" s="153"/>
      <c r="C16" s="9" t="s">
        <v>3</v>
      </c>
      <c r="D16" s="62">
        <v>23141077.579999998</v>
      </c>
      <c r="E16" s="67">
        <f t="shared" si="0"/>
        <v>2.6783654606171485E-2</v>
      </c>
    </row>
    <row r="17" spans="2:5" ht="22.5" customHeight="1" thickBot="1" x14ac:dyDescent="0.3">
      <c r="B17" s="153"/>
      <c r="C17" s="9" t="s">
        <v>21</v>
      </c>
      <c r="D17" s="62">
        <v>20476969.629999999</v>
      </c>
      <c r="E17" s="67">
        <f t="shared" si="0"/>
        <v>2.370019633074421E-2</v>
      </c>
    </row>
    <row r="18" spans="2:5" ht="22.5" customHeight="1" thickBot="1" x14ac:dyDescent="0.3">
      <c r="B18" s="154"/>
      <c r="C18" s="10" t="s">
        <v>26</v>
      </c>
      <c r="D18" s="64">
        <v>16867515.739999998</v>
      </c>
      <c r="E18" s="68">
        <f t="shared" si="0"/>
        <v>1.9522587661811079E-2</v>
      </c>
    </row>
    <row r="19" spans="2:5" ht="22.5" customHeight="1" thickBot="1" x14ac:dyDescent="0.3">
      <c r="B19" s="149" t="s">
        <v>32</v>
      </c>
      <c r="C19" s="8" t="s">
        <v>10</v>
      </c>
      <c r="D19" s="61">
        <v>33424249.390000001</v>
      </c>
      <c r="E19" s="66">
        <f t="shared" si="0"/>
        <v>3.868547383057077E-2</v>
      </c>
    </row>
    <row r="20" spans="2:5" ht="22.5" customHeight="1" thickBot="1" x14ac:dyDescent="0.3">
      <c r="B20" s="150"/>
      <c r="C20" s="9" t="s">
        <v>13</v>
      </c>
      <c r="D20" s="62">
        <v>17190821.449999999</v>
      </c>
      <c r="E20" s="67">
        <f t="shared" si="0"/>
        <v>1.9896784085417861E-2</v>
      </c>
    </row>
    <row r="21" spans="2:5" ht="22.5" customHeight="1" thickBot="1" x14ac:dyDescent="0.3">
      <c r="B21" s="150"/>
      <c r="C21" s="9" t="s">
        <v>14</v>
      </c>
      <c r="D21" s="62">
        <v>21176669.420000002</v>
      </c>
      <c r="E21" s="67">
        <f t="shared" si="0"/>
        <v>2.4510034050642247E-2</v>
      </c>
    </row>
    <row r="22" spans="2:5" ht="22.5" customHeight="1" thickBot="1" x14ac:dyDescent="0.3">
      <c r="B22" s="151"/>
      <c r="C22" s="10" t="s">
        <v>8</v>
      </c>
      <c r="D22" s="64">
        <v>17560996.280000001</v>
      </c>
      <c r="E22" s="68">
        <f t="shared" si="0"/>
        <v>2.0325227175690682E-2</v>
      </c>
    </row>
    <row r="23" spans="2:5" ht="22.5" customHeight="1" thickBot="1" x14ac:dyDescent="0.3">
      <c r="B23" s="149" t="s">
        <v>33</v>
      </c>
      <c r="C23" s="8" t="s">
        <v>27</v>
      </c>
      <c r="D23" s="61">
        <v>126522037.23</v>
      </c>
      <c r="E23" s="66">
        <f t="shared" si="0"/>
        <v>0.14643754308858289</v>
      </c>
    </row>
    <row r="24" spans="2:5" ht="22.5" customHeight="1" thickBot="1" x14ac:dyDescent="0.3">
      <c r="B24" s="150"/>
      <c r="C24" s="9" t="s">
        <v>12</v>
      </c>
      <c r="D24" s="62">
        <v>51862770.93</v>
      </c>
      <c r="E24" s="67">
        <f t="shared" si="0"/>
        <v>6.0026355242360808E-2</v>
      </c>
    </row>
    <row r="25" spans="2:5" ht="22.5" customHeight="1" thickBot="1" x14ac:dyDescent="0.3">
      <c r="B25" s="150"/>
      <c r="C25" s="9" t="s">
        <v>20</v>
      </c>
      <c r="D25" s="62">
        <v>44142637.329999998</v>
      </c>
      <c r="E25" s="67">
        <f t="shared" si="0"/>
        <v>5.1091015427649406E-2</v>
      </c>
    </row>
    <row r="26" spans="2:5" ht="22.5" customHeight="1" thickBot="1" x14ac:dyDescent="0.3">
      <c r="B26" s="151"/>
      <c r="C26" s="10" t="s">
        <v>9</v>
      </c>
      <c r="D26" s="64">
        <v>22890102.109999999</v>
      </c>
      <c r="E26" s="68">
        <f t="shared" si="0"/>
        <v>2.6493173738119293E-2</v>
      </c>
    </row>
    <row r="27" spans="2:5" ht="22.5" customHeight="1" thickBot="1" x14ac:dyDescent="0.3">
      <c r="B27" s="149" t="s">
        <v>34</v>
      </c>
      <c r="C27" s="8" t="s">
        <v>19</v>
      </c>
      <c r="D27" s="61">
        <v>39586166.770000003</v>
      </c>
      <c r="E27" s="66">
        <f t="shared" si="0"/>
        <v>4.5817322649932671E-2</v>
      </c>
    </row>
    <row r="28" spans="2:5" ht="22.5" customHeight="1" thickBot="1" x14ac:dyDescent="0.3">
      <c r="B28" s="150"/>
      <c r="C28" s="9" t="s">
        <v>24</v>
      </c>
      <c r="D28" s="62">
        <v>39439404.960000001</v>
      </c>
      <c r="E28" s="67">
        <f t="shared" si="0"/>
        <v>4.564745944391612E-2</v>
      </c>
    </row>
    <row r="29" spans="2:5" ht="22.5" customHeight="1" thickBot="1" x14ac:dyDescent="0.3">
      <c r="B29" s="151"/>
      <c r="C29" s="10" t="s">
        <v>25</v>
      </c>
      <c r="D29" s="64">
        <v>32623321.309999999</v>
      </c>
      <c r="E29" s="68">
        <f t="shared" si="0"/>
        <v>3.7758473737988907E-2</v>
      </c>
    </row>
    <row r="30" spans="2:5" ht="22.5" customHeight="1" thickBot="1" x14ac:dyDescent="0.3">
      <c r="B30" s="6"/>
      <c r="C30" s="11" t="s">
        <v>1</v>
      </c>
      <c r="D30" s="65">
        <f>SUM(D3:D29)</f>
        <v>864000000.00999999</v>
      </c>
      <c r="E30" s="69">
        <f t="shared" si="0"/>
        <v>1</v>
      </c>
    </row>
    <row r="31" spans="2:5" ht="19.5" customHeight="1" x14ac:dyDescent="0.25">
      <c r="C31" s="147"/>
      <c r="D31" s="148"/>
    </row>
    <row r="32" spans="2:5" ht="26.25" customHeight="1" x14ac:dyDescent="0.25">
      <c r="C32" s="147"/>
      <c r="D32" s="148"/>
    </row>
  </sheetData>
  <mergeCells count="8">
    <mergeCell ref="B1:D1"/>
    <mergeCell ref="C31:C32"/>
    <mergeCell ref="D31:D32"/>
    <mergeCell ref="B27:B29"/>
    <mergeCell ref="B3:B9"/>
    <mergeCell ref="B23:B26"/>
    <mergeCell ref="B19:B22"/>
    <mergeCell ref="B10:B18"/>
  </mergeCells>
  <pageMargins left="0.51181102362204722" right="0.51181102362204722" top="0.78740157480314965" bottom="0.39370078740157483" header="0.31496062992125984" footer="0.31496062992125984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Critérios PT 3896</vt:lpstr>
      <vt:lpstr>Planilha1</vt:lpstr>
      <vt:lpstr>Port 3896 Resumo Brasil</vt:lpstr>
      <vt:lpstr>'Critérios PT 3896'!Area_de_impressao</vt:lpstr>
      <vt:lpstr>'Port 3896 Resumo Brasil'!Area_de_impressao</vt:lpstr>
      <vt:lpstr>'Critérios PT 3896'!Titulos_de_impressao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Kappes</dc:creator>
  <cp:lastModifiedBy>Usuario</cp:lastModifiedBy>
  <cp:lastPrinted>2021-02-05T14:48:45Z</cp:lastPrinted>
  <dcterms:created xsi:type="dcterms:W3CDTF">2020-04-11T15:55:14Z</dcterms:created>
  <dcterms:modified xsi:type="dcterms:W3CDTF">2021-02-25T17:28:05Z</dcterms:modified>
</cp:coreProperties>
</file>